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7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2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5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8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I:\0\0H2017\0Bk\5Projects\2017-ASA\2-Data\"/>
    </mc:Choice>
  </mc:AlternateContent>
  <bookViews>
    <workbookView xWindow="0" yWindow="0" windowWidth="20490" windowHeight="8355" firstSheet="5" activeTab="11"/>
  </bookViews>
  <sheets>
    <sheet name="RiskSerializationData" sheetId="5" state="hidden" r:id="rId1"/>
    <sheet name="Data1" sheetId="2" r:id="rId2"/>
    <sheet name="Data2" sheetId="7" r:id="rId3"/>
    <sheet name="Model1A" sheetId="8" r:id="rId4"/>
    <sheet name="Model1B" sheetId="9" r:id="rId5"/>
    <sheet name="Model1-5" sheetId="12" r:id="rId6"/>
    <sheet name="Model1-7" sheetId="11" r:id="rId7"/>
    <sheet name="Model1-9" sheetId="10" r:id="rId8"/>
    <sheet name="Model2A" sheetId="14" r:id="rId9"/>
    <sheet name="Model2B" sheetId="15" r:id="rId10"/>
    <sheet name="Model2-5" sheetId="16" r:id="rId11"/>
    <sheet name="Model2-7" sheetId="17" r:id="rId12"/>
    <sheet name="Model2-9" sheetId="18" r:id="rId13"/>
  </sheets>
  <definedNames>
    <definedName name="_AtRisk_SimSetting_AutomaticallyGenerateReports" hidden="1">TRUE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FALSE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272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272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"SVZFJ1NEULPXIG8KWYFQ2CXN"</definedName>
    <definedName name="PalisadeReportWorkbookCreatedBy">"AtRisk"</definedName>
    <definedName name="PalisadeReportWorksheetCreatedBy" localSheetId="1">"AtRisk"</definedName>
    <definedName name="PalisadeReportWorksheetCreatedBy" localSheetId="5">"AtRisk"</definedName>
    <definedName name="PalisadeReportWorksheetCreatedBy" localSheetId="6">"AtRisk"</definedName>
    <definedName name="PalisadeReportWorksheetCreatedBy" localSheetId="7">"AtRisk"</definedName>
    <definedName name="PalisadeReportWorksheetCreatedBy" localSheetId="3">"AtRisk"</definedName>
    <definedName name="PalisadeReportWorksheetCreatedBy" localSheetId="4">"AtRisk"</definedName>
    <definedName name="PalisadeReportWorksheetCreatedBy" localSheetId="10">"AtRisk"</definedName>
    <definedName name="PalisadeReportWorksheetCreatedBy" localSheetId="11">"AtRisk"</definedName>
    <definedName name="PalisadeReportWorksheetCreatedBy" localSheetId="12">"AtRisk"</definedName>
    <definedName name="PalisadeReportWorksheetCreatedBy" localSheetId="8">"AtRisk"</definedName>
    <definedName name="PalisadeReportWorksheetCreatedBy" localSheetId="9">"AtRisk"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300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  <pivotCaches>
    <pivotCache cacheId="10" r:id="rId14"/>
    <pivotCache cacheId="11" r:id="rId1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8" l="1"/>
  <c r="Q12" i="18"/>
  <c r="P12" i="18"/>
  <c r="O12" i="18"/>
  <c r="N12" i="18"/>
  <c r="M12" i="18"/>
  <c r="L12" i="18"/>
  <c r="R1" i="18"/>
  <c r="Q1" i="18"/>
  <c r="P1" i="18"/>
  <c r="O1" i="18"/>
  <c r="N1" i="18"/>
  <c r="M1" i="18"/>
  <c r="L1" i="18"/>
  <c r="R12" i="17"/>
  <c r="Q12" i="17"/>
  <c r="P12" i="17"/>
  <c r="O12" i="17"/>
  <c r="N12" i="17"/>
  <c r="M12" i="17"/>
  <c r="L12" i="17"/>
  <c r="R1" i="17"/>
  <c r="Q1" i="17"/>
  <c r="P1" i="17"/>
  <c r="O1" i="17"/>
  <c r="N1" i="17"/>
  <c r="M1" i="17"/>
  <c r="L1" i="17"/>
  <c r="R1" i="16"/>
  <c r="Q1" i="16"/>
  <c r="P1" i="16"/>
  <c r="O1" i="16"/>
  <c r="N1" i="16"/>
  <c r="M1" i="16"/>
  <c r="L1" i="16"/>
  <c r="R12" i="16"/>
  <c r="Q12" i="16"/>
  <c r="P12" i="16"/>
  <c r="O12" i="16"/>
  <c r="N12" i="16"/>
  <c r="M12" i="16"/>
  <c r="L12" i="16"/>
  <c r="R12" i="15"/>
  <c r="Q12" i="15"/>
  <c r="P12" i="15"/>
  <c r="O12" i="15"/>
  <c r="N12" i="15"/>
  <c r="M12" i="15"/>
  <c r="L12" i="15"/>
  <c r="R1" i="15"/>
  <c r="Q1" i="15"/>
  <c r="P1" i="15"/>
  <c r="O1" i="15"/>
  <c r="N1" i="15"/>
  <c r="M1" i="15"/>
  <c r="L1" i="15"/>
  <c r="R1" i="14"/>
  <c r="Q1" i="14"/>
  <c r="P1" i="14"/>
  <c r="O1" i="14"/>
  <c r="N1" i="14"/>
  <c r="M1" i="14"/>
  <c r="L1" i="14"/>
  <c r="R12" i="14"/>
  <c r="Q12" i="14"/>
  <c r="P12" i="14"/>
  <c r="O12" i="14"/>
  <c r="N12" i="14"/>
  <c r="M12" i="14"/>
  <c r="L12" i="14"/>
  <c r="J12" i="18"/>
  <c r="J11" i="18"/>
  <c r="J10" i="18"/>
  <c r="J12" i="17"/>
  <c r="J11" i="17"/>
  <c r="J10" i="17"/>
  <c r="J12" i="15"/>
  <c r="J11" i="15"/>
  <c r="J10" i="15"/>
  <c r="J12" i="14"/>
  <c r="J11" i="14"/>
  <c r="J10" i="14"/>
  <c r="M16" i="18"/>
  <c r="M15" i="18"/>
  <c r="M14" i="18"/>
  <c r="M13" i="18"/>
  <c r="M16" i="17"/>
  <c r="M15" i="17"/>
  <c r="M14" i="17"/>
  <c r="M13" i="17"/>
  <c r="M16" i="15"/>
  <c r="M15" i="15"/>
  <c r="M14" i="15"/>
  <c r="M13" i="15"/>
  <c r="M16" i="14"/>
  <c r="M15" i="14"/>
  <c r="M14" i="14"/>
  <c r="M13" i="14"/>
  <c r="L25" i="18"/>
  <c r="L24" i="18"/>
  <c r="L23" i="18"/>
  <c r="L22" i="18"/>
  <c r="L21" i="18"/>
  <c r="L25" i="17"/>
  <c r="L24" i="17"/>
  <c r="L23" i="17"/>
  <c r="L22" i="17"/>
  <c r="L21" i="17"/>
  <c r="L25" i="15"/>
  <c r="L24" i="15"/>
  <c r="L23" i="15"/>
  <c r="L22" i="15"/>
  <c r="L21" i="15"/>
  <c r="L25" i="14"/>
  <c r="L24" i="14"/>
  <c r="L23" i="14"/>
  <c r="L22" i="14"/>
  <c r="L21" i="14"/>
  <c r="M14" i="16"/>
  <c r="M15" i="16"/>
  <c r="M16" i="16"/>
  <c r="M13" i="16"/>
  <c r="L23" i="16"/>
  <c r="L24" i="16"/>
  <c r="L25" i="16"/>
  <c r="L22" i="16"/>
  <c r="L21" i="16"/>
  <c r="J11" i="16"/>
  <c r="J12" i="16"/>
  <c r="J10" i="16"/>
  <c r="B3" i="18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39" i="18"/>
  <c r="B140" i="18"/>
  <c r="B141" i="18"/>
  <c r="B142" i="18"/>
  <c r="B143" i="18"/>
  <c r="B144" i="18"/>
  <c r="B145" i="18"/>
  <c r="B146" i="18"/>
  <c r="B147" i="18"/>
  <c r="B148" i="18"/>
  <c r="B149" i="18"/>
  <c r="B150" i="18"/>
  <c r="B151" i="18"/>
  <c r="B152" i="18"/>
  <c r="B153" i="18"/>
  <c r="B154" i="18"/>
  <c r="B155" i="18"/>
  <c r="B156" i="18"/>
  <c r="B157" i="18"/>
  <c r="B158" i="18"/>
  <c r="B159" i="18"/>
  <c r="B160" i="18"/>
  <c r="B161" i="18"/>
  <c r="B162" i="18"/>
  <c r="B163" i="18"/>
  <c r="B164" i="18"/>
  <c r="B165" i="18"/>
  <c r="B166" i="18"/>
  <c r="B167" i="18"/>
  <c r="B168" i="18"/>
  <c r="B169" i="18"/>
  <c r="B170" i="18"/>
  <c r="B171" i="18"/>
  <c r="B172" i="18"/>
  <c r="B173" i="18"/>
  <c r="B174" i="18"/>
  <c r="B175" i="18"/>
  <c r="B176" i="18"/>
  <c r="B177" i="18"/>
  <c r="B178" i="18"/>
  <c r="B179" i="18"/>
  <c r="B180" i="18"/>
  <c r="B181" i="18"/>
  <c r="B182" i="18"/>
  <c r="B183" i="18"/>
  <c r="B184" i="18"/>
  <c r="B185" i="18"/>
  <c r="B186" i="18"/>
  <c r="B187" i="18"/>
  <c r="B188" i="18"/>
  <c r="B189" i="18"/>
  <c r="B190" i="18"/>
  <c r="B191" i="18"/>
  <c r="B192" i="18"/>
  <c r="B193" i="18"/>
  <c r="B194" i="18"/>
  <c r="B195" i="18"/>
  <c r="B196" i="18"/>
  <c r="B197" i="18"/>
  <c r="B198" i="18"/>
  <c r="B199" i="18"/>
  <c r="B200" i="18"/>
  <c r="B201" i="18"/>
  <c r="B202" i="18"/>
  <c r="B203" i="18"/>
  <c r="B204" i="18"/>
  <c r="B205" i="18"/>
  <c r="B206" i="18"/>
  <c r="B207" i="18"/>
  <c r="B208" i="18"/>
  <c r="B209" i="18"/>
  <c r="B210" i="18"/>
  <c r="B211" i="18"/>
  <c r="B212" i="18"/>
  <c r="B213" i="18"/>
  <c r="B214" i="18"/>
  <c r="B215" i="18"/>
  <c r="B216" i="18"/>
  <c r="B217" i="18"/>
  <c r="B218" i="18"/>
  <c r="B219" i="18"/>
  <c r="B220" i="18"/>
  <c r="B221" i="18"/>
  <c r="B222" i="18"/>
  <c r="B223" i="18"/>
  <c r="B224" i="18"/>
  <c r="B225" i="18"/>
  <c r="B226" i="18"/>
  <c r="B227" i="18"/>
  <c r="B228" i="18"/>
  <c r="B229" i="18"/>
  <c r="B230" i="18"/>
  <c r="B231" i="18"/>
  <c r="B232" i="18"/>
  <c r="B233" i="18"/>
  <c r="B234" i="18"/>
  <c r="B235" i="18"/>
  <c r="B236" i="18"/>
  <c r="B237" i="18"/>
  <c r="B238" i="18"/>
  <c r="B239" i="18"/>
  <c r="B240" i="18"/>
  <c r="B241" i="18"/>
  <c r="B242" i="18"/>
  <c r="B243" i="18"/>
  <c r="B244" i="18"/>
  <c r="B245" i="18"/>
  <c r="B246" i="18"/>
  <c r="B247" i="18"/>
  <c r="B248" i="18"/>
  <c r="B249" i="18"/>
  <c r="B250" i="18"/>
  <c r="B251" i="18"/>
  <c r="B252" i="18"/>
  <c r="B253" i="18"/>
  <c r="B254" i="18"/>
  <c r="B255" i="18"/>
  <c r="B256" i="18"/>
  <c r="B257" i="18"/>
  <c r="B258" i="18"/>
  <c r="B259" i="18"/>
  <c r="B260" i="18"/>
  <c r="B261" i="18"/>
  <c r="B262" i="18"/>
  <c r="B263" i="18"/>
  <c r="B264" i="18"/>
  <c r="B265" i="18"/>
  <c r="B266" i="18"/>
  <c r="B267" i="18"/>
  <c r="B268" i="18"/>
  <c r="B269" i="18"/>
  <c r="B270" i="18"/>
  <c r="B271" i="18"/>
  <c r="B272" i="18"/>
  <c r="B273" i="18"/>
  <c r="B274" i="18"/>
  <c r="B275" i="18"/>
  <c r="B276" i="18"/>
  <c r="B277" i="18"/>
  <c r="B278" i="18"/>
  <c r="B279" i="18"/>
  <c r="B280" i="18"/>
  <c r="B281" i="18"/>
  <c r="B282" i="18"/>
  <c r="B283" i="18"/>
  <c r="B284" i="18"/>
  <c r="B285" i="18"/>
  <c r="B286" i="18"/>
  <c r="B287" i="18"/>
  <c r="B288" i="18"/>
  <c r="B289" i="18"/>
  <c r="B290" i="18"/>
  <c r="B291" i="18"/>
  <c r="B292" i="18"/>
  <c r="B293" i="18"/>
  <c r="B294" i="18"/>
  <c r="B295" i="18"/>
  <c r="B296" i="18"/>
  <c r="B297" i="18"/>
  <c r="B298" i="18"/>
  <c r="B299" i="18"/>
  <c r="B300" i="18"/>
  <c r="B301" i="18"/>
  <c r="B2" i="18"/>
  <c r="B3" i="17"/>
  <c r="B4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247" i="17"/>
  <c r="B248" i="17"/>
  <c r="B249" i="17"/>
  <c r="B250" i="17"/>
  <c r="B251" i="17"/>
  <c r="B252" i="17"/>
  <c r="B253" i="17"/>
  <c r="B254" i="17"/>
  <c r="B255" i="17"/>
  <c r="B256" i="17"/>
  <c r="B257" i="17"/>
  <c r="B258" i="17"/>
  <c r="B259" i="17"/>
  <c r="B260" i="17"/>
  <c r="B261" i="17"/>
  <c r="B262" i="17"/>
  <c r="B263" i="17"/>
  <c r="B264" i="17"/>
  <c r="B265" i="17"/>
  <c r="B266" i="17"/>
  <c r="B267" i="17"/>
  <c r="B268" i="17"/>
  <c r="B269" i="17"/>
  <c r="B270" i="17"/>
  <c r="B271" i="17"/>
  <c r="B272" i="17"/>
  <c r="B273" i="17"/>
  <c r="B274" i="17"/>
  <c r="B275" i="17"/>
  <c r="B276" i="17"/>
  <c r="B277" i="17"/>
  <c r="B278" i="17"/>
  <c r="B279" i="17"/>
  <c r="B280" i="17"/>
  <c r="B281" i="17"/>
  <c r="B282" i="17"/>
  <c r="B283" i="17"/>
  <c r="B284" i="17"/>
  <c r="B285" i="17"/>
  <c r="B286" i="17"/>
  <c r="B287" i="17"/>
  <c r="B288" i="17"/>
  <c r="B289" i="17"/>
  <c r="B290" i="17"/>
  <c r="B291" i="17"/>
  <c r="B292" i="17"/>
  <c r="B293" i="17"/>
  <c r="B294" i="17"/>
  <c r="B295" i="17"/>
  <c r="B296" i="17"/>
  <c r="B297" i="17"/>
  <c r="B298" i="17"/>
  <c r="B299" i="17"/>
  <c r="B300" i="17"/>
  <c r="B301" i="17"/>
  <c r="B2" i="17"/>
  <c r="B3" i="16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247" i="16"/>
  <c r="B248" i="16"/>
  <c r="B249" i="16"/>
  <c r="B250" i="16"/>
  <c r="B251" i="16"/>
  <c r="B252" i="16"/>
  <c r="B253" i="16"/>
  <c r="B254" i="16"/>
  <c r="B255" i="16"/>
  <c r="B256" i="16"/>
  <c r="B257" i="16"/>
  <c r="B258" i="16"/>
  <c r="B259" i="16"/>
  <c r="B260" i="16"/>
  <c r="B261" i="16"/>
  <c r="B262" i="16"/>
  <c r="B263" i="16"/>
  <c r="B264" i="16"/>
  <c r="B265" i="16"/>
  <c r="B266" i="16"/>
  <c r="B267" i="16"/>
  <c r="B268" i="16"/>
  <c r="B269" i="16"/>
  <c r="B270" i="16"/>
  <c r="B271" i="16"/>
  <c r="B272" i="16"/>
  <c r="B273" i="16"/>
  <c r="B274" i="16"/>
  <c r="B275" i="16"/>
  <c r="B276" i="16"/>
  <c r="B277" i="16"/>
  <c r="B278" i="16"/>
  <c r="B279" i="16"/>
  <c r="B280" i="16"/>
  <c r="B281" i="16"/>
  <c r="B282" i="16"/>
  <c r="B283" i="16"/>
  <c r="B284" i="16"/>
  <c r="B285" i="16"/>
  <c r="B286" i="16"/>
  <c r="B287" i="16"/>
  <c r="B288" i="16"/>
  <c r="B289" i="16"/>
  <c r="B290" i="16"/>
  <c r="B291" i="16"/>
  <c r="B292" i="16"/>
  <c r="B293" i="16"/>
  <c r="B294" i="16"/>
  <c r="B295" i="16"/>
  <c r="B296" i="16"/>
  <c r="B297" i="16"/>
  <c r="B298" i="16"/>
  <c r="B299" i="16"/>
  <c r="B300" i="16"/>
  <c r="B301" i="16"/>
  <c r="B2" i="16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6" i="15"/>
  <c r="B287" i="15"/>
  <c r="B288" i="15"/>
  <c r="B289" i="15"/>
  <c r="B290" i="15"/>
  <c r="B291" i="15"/>
  <c r="B292" i="15"/>
  <c r="B293" i="15"/>
  <c r="B294" i="15"/>
  <c r="B295" i="15"/>
  <c r="B296" i="15"/>
  <c r="B297" i="15"/>
  <c r="B298" i="15"/>
  <c r="B299" i="15"/>
  <c r="B300" i="15"/>
  <c r="B301" i="15"/>
  <c r="B2" i="15"/>
  <c r="B3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B203" i="14"/>
  <c r="B204" i="14"/>
  <c r="B205" i="14"/>
  <c r="B206" i="14"/>
  <c r="B207" i="14"/>
  <c r="B208" i="14"/>
  <c r="B209" i="14"/>
  <c r="B210" i="14"/>
  <c r="B211" i="14"/>
  <c r="B212" i="14"/>
  <c r="B213" i="14"/>
  <c r="B214" i="14"/>
  <c r="B215" i="14"/>
  <c r="B216" i="14"/>
  <c r="B217" i="14"/>
  <c r="B218" i="14"/>
  <c r="B219" i="14"/>
  <c r="B220" i="14"/>
  <c r="B221" i="14"/>
  <c r="B222" i="14"/>
  <c r="B223" i="14"/>
  <c r="B224" i="14"/>
  <c r="B225" i="14"/>
  <c r="B226" i="14"/>
  <c r="B227" i="14"/>
  <c r="B228" i="14"/>
  <c r="B229" i="14"/>
  <c r="B230" i="14"/>
  <c r="B231" i="14"/>
  <c r="B232" i="14"/>
  <c r="B233" i="14"/>
  <c r="B234" i="14"/>
  <c r="B235" i="14"/>
  <c r="B236" i="14"/>
  <c r="B237" i="14"/>
  <c r="B238" i="14"/>
  <c r="B239" i="14"/>
  <c r="B240" i="14"/>
  <c r="B241" i="14"/>
  <c r="B242" i="14"/>
  <c r="B243" i="14"/>
  <c r="B244" i="14"/>
  <c r="B245" i="14"/>
  <c r="B246" i="14"/>
  <c r="B247" i="14"/>
  <c r="B248" i="14"/>
  <c r="B249" i="14"/>
  <c r="B250" i="14"/>
  <c r="B251" i="14"/>
  <c r="B252" i="14"/>
  <c r="B253" i="14"/>
  <c r="B254" i="14"/>
  <c r="B255" i="14"/>
  <c r="B256" i="14"/>
  <c r="B257" i="14"/>
  <c r="B258" i="14"/>
  <c r="B259" i="14"/>
  <c r="B260" i="14"/>
  <c r="B261" i="14"/>
  <c r="B262" i="14"/>
  <c r="B263" i="14"/>
  <c r="B264" i="14"/>
  <c r="B265" i="14"/>
  <c r="B266" i="14"/>
  <c r="B267" i="14"/>
  <c r="B268" i="14"/>
  <c r="B269" i="14"/>
  <c r="B270" i="14"/>
  <c r="B271" i="14"/>
  <c r="B272" i="14"/>
  <c r="B273" i="14"/>
  <c r="B274" i="14"/>
  <c r="B275" i="14"/>
  <c r="B276" i="14"/>
  <c r="B277" i="14"/>
  <c r="B278" i="14"/>
  <c r="B279" i="14"/>
  <c r="B280" i="14"/>
  <c r="B281" i="14"/>
  <c r="B282" i="14"/>
  <c r="B283" i="14"/>
  <c r="B284" i="14"/>
  <c r="B285" i="14"/>
  <c r="B286" i="14"/>
  <c r="B287" i="14"/>
  <c r="B288" i="14"/>
  <c r="B289" i="14"/>
  <c r="B290" i="14"/>
  <c r="B291" i="14"/>
  <c r="B292" i="14"/>
  <c r="B293" i="14"/>
  <c r="B294" i="14"/>
  <c r="B295" i="14"/>
  <c r="B296" i="14"/>
  <c r="B297" i="14"/>
  <c r="B298" i="14"/>
  <c r="B299" i="14"/>
  <c r="B300" i="14"/>
  <c r="B301" i="14"/>
  <c r="B2" i="14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E7" i="18"/>
  <c r="E6" i="18"/>
  <c r="E5" i="18"/>
  <c r="E4" i="18"/>
  <c r="E3" i="18"/>
  <c r="M24" i="17"/>
  <c r="M21" i="15"/>
  <c r="M22" i="14"/>
  <c r="P16" i="18"/>
  <c r="F3" i="18"/>
  <c r="M22" i="17"/>
  <c r="M24" i="15"/>
  <c r="M20" i="14"/>
  <c r="P14" i="18"/>
  <c r="M24" i="18"/>
  <c r="M20" i="17"/>
  <c r="M22" i="15"/>
  <c r="M23" i="16"/>
  <c r="P15" i="18"/>
  <c r="M21" i="17"/>
  <c r="F4" i="18"/>
  <c r="M25" i="15"/>
  <c r="F7" i="18"/>
  <c r="M23" i="15"/>
  <c r="F5" i="18"/>
  <c r="M22" i="18"/>
  <c r="M25" i="17"/>
  <c r="M20" i="15"/>
  <c r="M24" i="16"/>
  <c r="P13" i="18"/>
  <c r="M23" i="14"/>
  <c r="M21" i="14"/>
  <c r="M20" i="16"/>
  <c r="M20" i="18"/>
  <c r="M23" i="17"/>
  <c r="M25" i="14"/>
  <c r="M25" i="16"/>
  <c r="F6" i="18"/>
  <c r="M25" i="18"/>
  <c r="M22" i="16"/>
  <c r="M23" i="18"/>
  <c r="M21" i="16"/>
  <c r="M21" i="18"/>
  <c r="M24" i="14"/>
  <c r="N10" i="14" l="1"/>
  <c r="O10" i="14"/>
  <c r="P10" i="14" s="1"/>
  <c r="N9" i="18"/>
  <c r="O9" i="18"/>
  <c r="P9" i="18" s="1"/>
  <c r="N10" i="17"/>
  <c r="O3" i="18"/>
  <c r="P3" i="18" s="1"/>
  <c r="N4" i="18"/>
  <c r="N8" i="18"/>
  <c r="O7" i="18"/>
  <c r="P7" i="18" s="1"/>
  <c r="N6" i="18"/>
  <c r="O5" i="18"/>
  <c r="P5" i="18" s="1"/>
  <c r="O8" i="18"/>
  <c r="P8" i="18" s="1"/>
  <c r="N5" i="18"/>
  <c r="N7" i="18"/>
  <c r="O4" i="18"/>
  <c r="P4" i="18" s="1"/>
  <c r="O6" i="18"/>
  <c r="P6" i="18" s="1"/>
  <c r="N3" i="18"/>
  <c r="I6" i="18"/>
  <c r="F12" i="18"/>
  <c r="F16" i="18"/>
  <c r="F20" i="18"/>
  <c r="F24" i="18"/>
  <c r="F28" i="18"/>
  <c r="F15" i="18"/>
  <c r="F19" i="18"/>
  <c r="F23" i="18"/>
  <c r="F27" i="18"/>
  <c r="F14" i="18"/>
  <c r="F18" i="18"/>
  <c r="F22" i="18"/>
  <c r="F26" i="18"/>
  <c r="I7" i="18"/>
  <c r="F13" i="18"/>
  <c r="F17" i="18"/>
  <c r="F21" i="18"/>
  <c r="F25" i="18"/>
  <c r="F29" i="18"/>
  <c r="O13" i="18" l="1"/>
  <c r="O15" i="18"/>
  <c r="O16" i="18" s="1"/>
  <c r="O14" i="18"/>
  <c r="O5" i="17"/>
  <c r="P5" i="17" s="1"/>
  <c r="O7" i="17"/>
  <c r="P7" i="17" s="1"/>
  <c r="O9" i="17"/>
  <c r="P9" i="17" s="1"/>
  <c r="O11" i="17"/>
  <c r="P11" i="17" s="1"/>
  <c r="N3" i="17"/>
  <c r="N11" i="17"/>
  <c r="N9" i="17"/>
  <c r="N8" i="17"/>
  <c r="N7" i="17"/>
  <c r="N6" i="17"/>
  <c r="N5" i="17"/>
  <c r="N4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E7" i="17"/>
  <c r="E6" i="17"/>
  <c r="E5" i="17"/>
  <c r="E4" i="17"/>
  <c r="E3" i="17"/>
  <c r="O10" i="16"/>
  <c r="P10" i="16" s="1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E7" i="16"/>
  <c r="E6" i="16"/>
  <c r="E5" i="16"/>
  <c r="E4" i="16"/>
  <c r="E3" i="16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E7" i="15"/>
  <c r="E6" i="15"/>
  <c r="E5" i="15"/>
  <c r="E4" i="15"/>
  <c r="E3" i="15"/>
  <c r="F29" i="15" s="1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E7" i="14"/>
  <c r="E6" i="14"/>
  <c r="E5" i="14"/>
  <c r="E4" i="14"/>
  <c r="E3" i="14"/>
  <c r="P15" i="15"/>
  <c r="F4" i="16"/>
  <c r="P15" i="14"/>
  <c r="P14" i="14"/>
  <c r="F6" i="16"/>
  <c r="F7" i="15"/>
  <c r="P14" i="15"/>
  <c r="P13" i="14"/>
  <c r="F3" i="14"/>
  <c r="F7" i="14"/>
  <c r="F3" i="16"/>
  <c r="P13" i="15"/>
  <c r="F4" i="14"/>
  <c r="P16" i="16"/>
  <c r="P16" i="17"/>
  <c r="P15" i="17"/>
  <c r="F4" i="17"/>
  <c r="P14" i="17"/>
  <c r="F5" i="16"/>
  <c r="P15" i="16"/>
  <c r="P14" i="16"/>
  <c r="P13" i="16"/>
  <c r="F5" i="15"/>
  <c r="F6" i="17"/>
  <c r="P16" i="15"/>
  <c r="F4" i="15"/>
  <c r="F7" i="16"/>
  <c r="F6" i="15"/>
  <c r="F5" i="14"/>
  <c r="P13" i="17"/>
  <c r="P16" i="14"/>
  <c r="F7" i="17"/>
  <c r="F3" i="15"/>
  <c r="F3" i="17"/>
  <c r="F5" i="17"/>
  <c r="F6" i="14"/>
  <c r="F29" i="16" l="1"/>
  <c r="F29" i="17"/>
  <c r="H15" i="18"/>
  <c r="H19" i="18"/>
  <c r="H23" i="18"/>
  <c r="H27" i="18"/>
  <c r="H16" i="18"/>
  <c r="H20" i="18"/>
  <c r="H24" i="18"/>
  <c r="H28" i="18"/>
  <c r="H13" i="18"/>
  <c r="H17" i="18"/>
  <c r="H21" i="18"/>
  <c r="H25" i="18"/>
  <c r="H29" i="18"/>
  <c r="H14" i="18"/>
  <c r="H18" i="18"/>
  <c r="H22" i="18"/>
  <c r="H26" i="18"/>
  <c r="H12" i="18"/>
  <c r="Q9" i="18"/>
  <c r="N9" i="14"/>
  <c r="N5" i="14"/>
  <c r="N7" i="14"/>
  <c r="N6" i="14"/>
  <c r="O3" i="14"/>
  <c r="P3" i="14" s="1"/>
  <c r="O8" i="14"/>
  <c r="P8" i="14" s="1"/>
  <c r="O4" i="14"/>
  <c r="P4" i="14" s="1"/>
  <c r="N8" i="14"/>
  <c r="N4" i="14"/>
  <c r="O7" i="14"/>
  <c r="P7" i="14" s="1"/>
  <c r="O6" i="14"/>
  <c r="P6" i="14" s="1"/>
  <c r="N3" i="14"/>
  <c r="O9" i="14"/>
  <c r="P9" i="14" s="1"/>
  <c r="O5" i="14"/>
  <c r="P5" i="14" s="1"/>
  <c r="Q4" i="18"/>
  <c r="Q5" i="18"/>
  <c r="Q6" i="18"/>
  <c r="Q8" i="18"/>
  <c r="Q3" i="18"/>
  <c r="Q7" i="18"/>
  <c r="N10" i="16"/>
  <c r="O4" i="17"/>
  <c r="P4" i="17" s="1"/>
  <c r="O6" i="17"/>
  <c r="P6" i="17" s="1"/>
  <c r="O8" i="17"/>
  <c r="P8" i="17" s="1"/>
  <c r="O10" i="17"/>
  <c r="P10" i="17" s="1"/>
  <c r="O3" i="17"/>
  <c r="P3" i="17" s="1"/>
  <c r="I6" i="17"/>
  <c r="F12" i="17"/>
  <c r="F16" i="17"/>
  <c r="F20" i="17"/>
  <c r="F24" i="17"/>
  <c r="F28" i="17"/>
  <c r="F15" i="17"/>
  <c r="F19" i="17"/>
  <c r="F23" i="17"/>
  <c r="F27" i="17"/>
  <c r="F14" i="17"/>
  <c r="F18" i="17"/>
  <c r="F22" i="17"/>
  <c r="F26" i="17"/>
  <c r="I7" i="17"/>
  <c r="F13" i="17"/>
  <c r="F17" i="17"/>
  <c r="F21" i="17"/>
  <c r="F25" i="17"/>
  <c r="N7" i="16"/>
  <c r="O3" i="16"/>
  <c r="N6" i="16"/>
  <c r="O6" i="16"/>
  <c r="P6" i="16" s="1"/>
  <c r="N4" i="16"/>
  <c r="N8" i="16"/>
  <c r="N5" i="16"/>
  <c r="N9" i="16"/>
  <c r="O8" i="16"/>
  <c r="P8" i="16" s="1"/>
  <c r="O4" i="16"/>
  <c r="P4" i="16" s="1"/>
  <c r="N3" i="16"/>
  <c r="O5" i="16"/>
  <c r="P5" i="16" s="1"/>
  <c r="O7" i="16"/>
  <c r="P7" i="16" s="1"/>
  <c r="O9" i="16"/>
  <c r="P9" i="16" s="1"/>
  <c r="I6" i="16"/>
  <c r="F12" i="16"/>
  <c r="F16" i="16"/>
  <c r="F20" i="16"/>
  <c r="F24" i="16"/>
  <c r="F28" i="16"/>
  <c r="F15" i="16"/>
  <c r="F19" i="16"/>
  <c r="F23" i="16"/>
  <c r="F27" i="16"/>
  <c r="F14" i="16"/>
  <c r="F18" i="16"/>
  <c r="F22" i="16"/>
  <c r="F26" i="16"/>
  <c r="I7" i="16"/>
  <c r="F13" i="16"/>
  <c r="F17" i="16"/>
  <c r="F21" i="16"/>
  <c r="F25" i="16"/>
  <c r="N8" i="15"/>
  <c r="N4" i="15"/>
  <c r="N9" i="15"/>
  <c r="N5" i="15"/>
  <c r="O9" i="15"/>
  <c r="P9" i="15" s="1"/>
  <c r="O7" i="15"/>
  <c r="P7" i="15" s="1"/>
  <c r="O5" i="15"/>
  <c r="P5" i="15" s="1"/>
  <c r="O6" i="15"/>
  <c r="P6" i="15" s="1"/>
  <c r="O4" i="15"/>
  <c r="P4" i="15" s="1"/>
  <c r="N7" i="15"/>
  <c r="O8" i="15"/>
  <c r="P8" i="15" s="1"/>
  <c r="N3" i="15"/>
  <c r="N6" i="15"/>
  <c r="O3" i="15"/>
  <c r="P3" i="15" s="1"/>
  <c r="I6" i="15"/>
  <c r="F12" i="15"/>
  <c r="F16" i="15"/>
  <c r="F20" i="15"/>
  <c r="F24" i="15"/>
  <c r="F28" i="15"/>
  <c r="F15" i="15"/>
  <c r="F19" i="15"/>
  <c r="F23" i="15"/>
  <c r="F27" i="15"/>
  <c r="F14" i="15"/>
  <c r="F18" i="15"/>
  <c r="F22" i="15"/>
  <c r="F26" i="15"/>
  <c r="I7" i="15"/>
  <c r="F13" i="15"/>
  <c r="F17" i="15"/>
  <c r="F21" i="15"/>
  <c r="F25" i="15"/>
  <c r="F32" i="14"/>
  <c r="I7" i="14"/>
  <c r="F13" i="14"/>
  <c r="F17" i="14"/>
  <c r="F21" i="14"/>
  <c r="F25" i="14"/>
  <c r="F29" i="14"/>
  <c r="F33" i="14"/>
  <c r="F15" i="14"/>
  <c r="F19" i="14"/>
  <c r="F23" i="14"/>
  <c r="F27" i="14"/>
  <c r="F31" i="14"/>
  <c r="F14" i="14"/>
  <c r="F18" i="14"/>
  <c r="F22" i="14"/>
  <c r="F26" i="14"/>
  <c r="F30" i="14"/>
  <c r="I6" i="14"/>
  <c r="F12" i="14"/>
  <c r="F16" i="14"/>
  <c r="F20" i="14"/>
  <c r="F24" i="14"/>
  <c r="F28" i="14"/>
  <c r="G25" i="10"/>
  <c r="G19" i="10"/>
  <c r="G33" i="12"/>
  <c r="G32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E7" i="12"/>
  <c r="E6" i="12"/>
  <c r="E5" i="12"/>
  <c r="E4" i="12"/>
  <c r="E3" i="12"/>
  <c r="F29" i="12" s="1"/>
  <c r="G33" i="11"/>
  <c r="G32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E7" i="11"/>
  <c r="E6" i="11"/>
  <c r="E5" i="11"/>
  <c r="E4" i="11"/>
  <c r="I7" i="11" s="1"/>
  <c r="E3" i="11"/>
  <c r="G33" i="10"/>
  <c r="H33" i="10" s="1"/>
  <c r="G32" i="10"/>
  <c r="G31" i="10"/>
  <c r="G30" i="10"/>
  <c r="G29" i="10"/>
  <c r="G28" i="10"/>
  <c r="G27" i="10"/>
  <c r="G26" i="10"/>
  <c r="G24" i="10"/>
  <c r="G23" i="10"/>
  <c r="G22" i="10"/>
  <c r="G21" i="10"/>
  <c r="G20" i="10"/>
  <c r="H20" i="10" s="1"/>
  <c r="G18" i="10"/>
  <c r="G17" i="10"/>
  <c r="G16" i="10"/>
  <c r="G15" i="10"/>
  <c r="G14" i="10"/>
  <c r="G13" i="10"/>
  <c r="G12" i="10"/>
  <c r="E7" i="10"/>
  <c r="E6" i="10"/>
  <c r="E5" i="10"/>
  <c r="E4" i="10"/>
  <c r="E3" i="10"/>
  <c r="F25" i="10" s="1"/>
  <c r="E5" i="8"/>
  <c r="E5" i="9"/>
  <c r="G33" i="9"/>
  <c r="G32" i="9"/>
  <c r="G29" i="9"/>
  <c r="G28" i="9"/>
  <c r="G27" i="9"/>
  <c r="G26" i="9"/>
  <c r="G25" i="9"/>
  <c r="H25" i="9"/>
  <c r="G24" i="9"/>
  <c r="G23" i="9"/>
  <c r="H23" i="9" s="1"/>
  <c r="G22" i="9"/>
  <c r="G21" i="9"/>
  <c r="G20" i="9"/>
  <c r="G19" i="9"/>
  <c r="G18" i="9"/>
  <c r="G17" i="9"/>
  <c r="G16" i="9"/>
  <c r="H16" i="9" s="1"/>
  <c r="G15" i="9"/>
  <c r="G14" i="9"/>
  <c r="H14" i="9" s="1"/>
  <c r="G13" i="9"/>
  <c r="G12" i="9"/>
  <c r="E7" i="9"/>
  <c r="E6" i="9"/>
  <c r="E4" i="9"/>
  <c r="E3" i="9"/>
  <c r="F17" i="9" s="1"/>
  <c r="G33" i="8"/>
  <c r="G12" i="8"/>
  <c r="H12" i="8" s="1"/>
  <c r="E7" i="8"/>
  <c r="E6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E4" i="8"/>
  <c r="I6" i="8"/>
  <c r="E3" i="8"/>
  <c r="F22" i="9"/>
  <c r="H22" i="9" s="1"/>
  <c r="F29" i="9"/>
  <c r="H29" i="9" s="1"/>
  <c r="F14" i="9"/>
  <c r="I7" i="9"/>
  <c r="F25" i="9"/>
  <c r="F16" i="9"/>
  <c r="F24" i="9"/>
  <c r="H24" i="9" s="1"/>
  <c r="F15" i="9"/>
  <c r="H15" i="9" s="1"/>
  <c r="F23" i="9"/>
  <c r="H9" i="7"/>
  <c r="E9" i="7"/>
  <c r="H9" i="2"/>
  <c r="E9" i="2"/>
  <c r="E22" i="2"/>
  <c r="E24" i="2" s="1"/>
  <c r="I18" i="2"/>
  <c r="E18" i="2"/>
  <c r="I17" i="2"/>
  <c r="I13" i="2"/>
  <c r="E13" i="2"/>
  <c r="I12" i="2"/>
  <c r="K10" i="2"/>
  <c r="K9" i="2"/>
  <c r="K10" i="7"/>
  <c r="K9" i="7"/>
  <c r="E22" i="7"/>
  <c r="E24" i="7" s="1"/>
  <c r="I18" i="7"/>
  <c r="E18" i="7"/>
  <c r="I17" i="7"/>
  <c r="I13" i="7"/>
  <c r="E13" i="7"/>
  <c r="I12" i="7"/>
  <c r="K8" i="7"/>
  <c r="H8" i="7"/>
  <c r="E8" i="7"/>
  <c r="K7" i="7"/>
  <c r="H7" i="7"/>
  <c r="E7" i="7"/>
  <c r="K6" i="7"/>
  <c r="H6" i="7"/>
  <c r="E6" i="7"/>
  <c r="K5" i="7"/>
  <c r="H5" i="7"/>
  <c r="E5" i="7"/>
  <c r="K4" i="7"/>
  <c r="H4" i="7"/>
  <c r="E4" i="7"/>
  <c r="K8" i="2"/>
  <c r="H8" i="2"/>
  <c r="E8" i="2"/>
  <c r="H7" i="2"/>
  <c r="H6" i="2"/>
  <c r="E7" i="2"/>
  <c r="E6" i="2"/>
  <c r="K7" i="2"/>
  <c r="K6" i="2"/>
  <c r="H5" i="2"/>
  <c r="E5" i="2"/>
  <c r="K5" i="2"/>
  <c r="E4" i="2"/>
  <c r="H4" i="2"/>
  <c r="K4" i="2"/>
  <c r="F33" i="8"/>
  <c r="H33" i="8" s="1"/>
  <c r="H13" i="9"/>
  <c r="F27" i="8"/>
  <c r="H27" i="8"/>
  <c r="F29" i="8"/>
  <c r="H29" i="8" s="1"/>
  <c r="F12" i="8"/>
  <c r="F14" i="8"/>
  <c r="H14" i="8" s="1"/>
  <c r="F16" i="8"/>
  <c r="H16" i="8"/>
  <c r="F18" i="8"/>
  <c r="H18" i="8"/>
  <c r="F20" i="8"/>
  <c r="H20" i="8"/>
  <c r="F22" i="8"/>
  <c r="H22" i="8"/>
  <c r="F24" i="8"/>
  <c r="H24" i="8"/>
  <c r="F26" i="8"/>
  <c r="H26" i="8"/>
  <c r="F28" i="8"/>
  <c r="H28" i="8"/>
  <c r="F30" i="8"/>
  <c r="H30" i="8"/>
  <c r="F32" i="8"/>
  <c r="H32" i="8"/>
  <c r="I7" i="8"/>
  <c r="F13" i="8"/>
  <c r="H13" i="8" s="1"/>
  <c r="F15" i="8"/>
  <c r="H15" i="8"/>
  <c r="F17" i="8"/>
  <c r="H17" i="8" s="1"/>
  <c r="F19" i="8"/>
  <c r="H19" i="8" s="1"/>
  <c r="F21" i="8"/>
  <c r="F23" i="8"/>
  <c r="H23" i="8" s="1"/>
  <c r="F25" i="8"/>
  <c r="H25" i="8" s="1"/>
  <c r="F31" i="8"/>
  <c r="H31" i="8" s="1"/>
  <c r="H21" i="8"/>
  <c r="F18" i="9"/>
  <c r="H18" i="9" s="1"/>
  <c r="F13" i="9"/>
  <c r="I6" i="10"/>
  <c r="F15" i="10"/>
  <c r="F20" i="10"/>
  <c r="F24" i="10"/>
  <c r="F33" i="10"/>
  <c r="F14" i="10"/>
  <c r="H14" i="10" s="1"/>
  <c r="F18" i="10"/>
  <c r="H18" i="10" s="1"/>
  <c r="F23" i="10"/>
  <c r="F13" i="10"/>
  <c r="H13" i="10" s="1"/>
  <c r="F22" i="10"/>
  <c r="H22" i="10" s="1"/>
  <c r="F33" i="11"/>
  <c r="F17" i="11"/>
  <c r="F25" i="11"/>
  <c r="H25" i="11" s="1"/>
  <c r="F32" i="11"/>
  <c r="F28" i="11"/>
  <c r="F18" i="11"/>
  <c r="F15" i="11"/>
  <c r="I6" i="11"/>
  <c r="F13" i="11"/>
  <c r="I20" i="2"/>
  <c r="I19" i="7"/>
  <c r="I20" i="7"/>
  <c r="I19" i="2"/>
  <c r="I14" i="7"/>
  <c r="I15" i="7"/>
  <c r="I14" i="2"/>
  <c r="I15" i="2"/>
  <c r="F6" i="7"/>
  <c r="F6" i="9"/>
  <c r="F8" i="7"/>
  <c r="F7" i="11"/>
  <c r="F5" i="10"/>
  <c r="J18" i="2"/>
  <c r="F18" i="7"/>
  <c r="F4" i="7"/>
  <c r="F22" i="7"/>
  <c r="F7" i="7"/>
  <c r="L5" i="2"/>
  <c r="J12" i="7"/>
  <c r="F6" i="8"/>
  <c r="L9" i="7"/>
  <c r="J17" i="2"/>
  <c r="I6" i="2"/>
  <c r="F3" i="10"/>
  <c r="F18" i="2"/>
  <c r="F5" i="2"/>
  <c r="F6" i="12"/>
  <c r="F4" i="10"/>
  <c r="F4" i="2"/>
  <c r="L10" i="2"/>
  <c r="F4" i="12"/>
  <c r="I7" i="2"/>
  <c r="F13" i="2"/>
  <c r="L10" i="7"/>
  <c r="J18" i="7"/>
  <c r="I5" i="2"/>
  <c r="L4" i="2"/>
  <c r="L4" i="7"/>
  <c r="L8" i="2"/>
  <c r="I4" i="7"/>
  <c r="F7" i="2"/>
  <c r="F13" i="7"/>
  <c r="F4" i="8"/>
  <c r="F5" i="9"/>
  <c r="J13" i="2"/>
  <c r="I9" i="7"/>
  <c r="F3" i="11"/>
  <c r="L7" i="7"/>
  <c r="I5" i="7"/>
  <c r="F3" i="9"/>
  <c r="F6" i="2"/>
  <c r="I8" i="2"/>
  <c r="I6" i="7"/>
  <c r="J17" i="7"/>
  <c r="F4" i="9"/>
  <c r="F5" i="7"/>
  <c r="L7" i="2"/>
  <c r="F6" i="10"/>
  <c r="F7" i="8"/>
  <c r="L6" i="2"/>
  <c r="F7" i="12"/>
  <c r="I8" i="7"/>
  <c r="F6" i="11"/>
  <c r="J12" i="2"/>
  <c r="L5" i="7"/>
  <c r="L6" i="7"/>
  <c r="F3" i="8"/>
  <c r="F9" i="2"/>
  <c r="I7" i="7"/>
  <c r="L9" i="2"/>
  <c r="I4" i="2"/>
  <c r="F5" i="8"/>
  <c r="F4" i="11"/>
  <c r="F5" i="12"/>
  <c r="L8" i="7"/>
  <c r="F7" i="10"/>
  <c r="F5" i="11"/>
  <c r="F9" i="7"/>
  <c r="I9" i="2"/>
  <c r="F7" i="9"/>
  <c r="J13" i="7"/>
  <c r="F22" i="2"/>
  <c r="F8" i="2"/>
  <c r="F3" i="12"/>
  <c r="O15" i="16" l="1"/>
  <c r="O16" i="16" s="1"/>
  <c r="O13" i="17"/>
  <c r="O14" i="17"/>
  <c r="O15" i="17"/>
  <c r="O16" i="17" s="1"/>
  <c r="O14" i="15"/>
  <c r="O13" i="15"/>
  <c r="O15" i="15"/>
  <c r="O16" i="15" s="1"/>
  <c r="O14" i="14"/>
  <c r="O15" i="14"/>
  <c r="O16" i="14" s="1"/>
  <c r="O13" i="14"/>
  <c r="P3" i="16"/>
  <c r="H17" i="9"/>
  <c r="H15" i="10"/>
  <c r="H16" i="11"/>
  <c r="H28" i="11"/>
  <c r="F26" i="11"/>
  <c r="H26" i="11" s="1"/>
  <c r="F20" i="11"/>
  <c r="H20" i="11" s="1"/>
  <c r="F24" i="11"/>
  <c r="H24" i="11" s="1"/>
  <c r="F22" i="11"/>
  <c r="F27" i="11"/>
  <c r="H27" i="11" s="1"/>
  <c r="F14" i="11"/>
  <c r="H14" i="11" s="1"/>
  <c r="F17" i="10"/>
  <c r="F32" i="10"/>
  <c r="H32" i="10" s="1"/>
  <c r="F30" i="10"/>
  <c r="H30" i="10" s="1"/>
  <c r="F21" i="10"/>
  <c r="H21" i="10" s="1"/>
  <c r="F12" i="10"/>
  <c r="H12" i="10" s="1"/>
  <c r="F32" i="9"/>
  <c r="H32" i="9" s="1"/>
  <c r="F27" i="9"/>
  <c r="H27" i="9" s="1"/>
  <c r="F28" i="9"/>
  <c r="H28" i="9" s="1"/>
  <c r="F12" i="9"/>
  <c r="H12" i="9" s="1"/>
  <c r="F33" i="9"/>
  <c r="H33" i="9" s="1"/>
  <c r="I6" i="9"/>
  <c r="H23" i="10"/>
  <c r="H13" i="11"/>
  <c r="H17" i="11"/>
  <c r="H21" i="11"/>
  <c r="H29" i="11"/>
  <c r="F19" i="10"/>
  <c r="H24" i="10"/>
  <c r="H29" i="10"/>
  <c r="H18" i="11"/>
  <c r="H22" i="11"/>
  <c r="H32" i="11"/>
  <c r="H29" i="12"/>
  <c r="H19" i="10"/>
  <c r="F19" i="11"/>
  <c r="F21" i="11"/>
  <c r="F29" i="11"/>
  <c r="F23" i="11"/>
  <c r="H23" i="11" s="1"/>
  <c r="F12" i="11"/>
  <c r="H12" i="11" s="1"/>
  <c r="F16" i="11"/>
  <c r="F27" i="10"/>
  <c r="H27" i="10" s="1"/>
  <c r="I7" i="10"/>
  <c r="F28" i="10"/>
  <c r="H28" i="10" s="1"/>
  <c r="F29" i="10"/>
  <c r="F26" i="10"/>
  <c r="H26" i="10" s="1"/>
  <c r="F16" i="10"/>
  <c r="H16" i="10" s="1"/>
  <c r="F31" i="10"/>
  <c r="H31" i="10" s="1"/>
  <c r="F21" i="9"/>
  <c r="H21" i="9" s="1"/>
  <c r="F19" i="9"/>
  <c r="H19" i="9" s="1"/>
  <c r="F20" i="9"/>
  <c r="H20" i="9" s="1"/>
  <c r="F26" i="9"/>
  <c r="H26" i="9" s="1"/>
  <c r="H15" i="11"/>
  <c r="H19" i="11"/>
  <c r="H33" i="11"/>
  <c r="H25" i="10"/>
  <c r="H17" i="10"/>
  <c r="H33" i="12"/>
  <c r="I6" i="12"/>
  <c r="F12" i="12"/>
  <c r="H12" i="12" s="1"/>
  <c r="F16" i="12"/>
  <c r="H16" i="12" s="1"/>
  <c r="F20" i="12"/>
  <c r="H20" i="12" s="1"/>
  <c r="F24" i="12"/>
  <c r="H24" i="12" s="1"/>
  <c r="F28" i="12"/>
  <c r="H28" i="12" s="1"/>
  <c r="F15" i="12"/>
  <c r="H15" i="12" s="1"/>
  <c r="F19" i="12"/>
  <c r="H19" i="12" s="1"/>
  <c r="F23" i="12"/>
  <c r="H23" i="12" s="1"/>
  <c r="F27" i="12"/>
  <c r="H27" i="12" s="1"/>
  <c r="F33" i="12"/>
  <c r="F14" i="12"/>
  <c r="H14" i="12" s="1"/>
  <c r="F18" i="12"/>
  <c r="H18" i="12" s="1"/>
  <c r="F22" i="12"/>
  <c r="H22" i="12" s="1"/>
  <c r="F26" i="12"/>
  <c r="H26" i="12" s="1"/>
  <c r="F32" i="12"/>
  <c r="H32" i="12" s="1"/>
  <c r="I7" i="12"/>
  <c r="F13" i="12"/>
  <c r="H13" i="12" s="1"/>
  <c r="F17" i="12"/>
  <c r="H17" i="12" s="1"/>
  <c r="F21" i="12"/>
  <c r="H21" i="12" s="1"/>
  <c r="F25" i="12"/>
  <c r="H25" i="12" s="1"/>
  <c r="H17" i="17" l="1"/>
  <c r="Q10" i="14"/>
  <c r="O13" i="16"/>
  <c r="O14" i="16"/>
  <c r="Q7" i="17"/>
  <c r="H18" i="17"/>
  <c r="H19" i="17"/>
  <c r="Q11" i="17"/>
  <c r="H20" i="17"/>
  <c r="Q3" i="17"/>
  <c r="H16" i="17"/>
  <c r="Q4" i="17"/>
  <c r="Q8" i="17"/>
  <c r="H15" i="17"/>
  <c r="H14" i="17"/>
  <c r="H28" i="17"/>
  <c r="Q5" i="17"/>
  <c r="Q9" i="17"/>
  <c r="H27" i="17"/>
  <c r="H12" i="17"/>
  <c r="H25" i="17"/>
  <c r="H24" i="17"/>
  <c r="Q6" i="17"/>
  <c r="Q10" i="17"/>
  <c r="H23" i="17"/>
  <c r="H22" i="17"/>
  <c r="H21" i="17"/>
  <c r="H26" i="17"/>
  <c r="H29" i="17"/>
  <c r="H13" i="17"/>
  <c r="Q6" i="15"/>
  <c r="Q7" i="15"/>
  <c r="H15" i="15"/>
  <c r="H19" i="15"/>
  <c r="H23" i="15"/>
  <c r="H27" i="15"/>
  <c r="H16" i="15"/>
  <c r="H20" i="15"/>
  <c r="H24" i="15"/>
  <c r="H28" i="15"/>
  <c r="H13" i="15"/>
  <c r="H17" i="15"/>
  <c r="H21" i="15"/>
  <c r="H25" i="15"/>
  <c r="H29" i="15"/>
  <c r="H14" i="15"/>
  <c r="H18" i="15"/>
  <c r="H22" i="15"/>
  <c r="H26" i="15"/>
  <c r="H12" i="15"/>
  <c r="H28" i="14"/>
  <c r="H12" i="14"/>
  <c r="H15" i="14"/>
  <c r="H24" i="14"/>
  <c r="Q7" i="14"/>
  <c r="Q6" i="14"/>
  <c r="Q4" i="14"/>
  <c r="H30" i="14"/>
  <c r="H29" i="14"/>
  <c r="H19" i="14"/>
  <c r="Q3" i="14"/>
  <c r="H25" i="14"/>
  <c r="H17" i="14"/>
  <c r="Q9" i="14"/>
  <c r="H31" i="14"/>
  <c r="H32" i="14"/>
  <c r="H18" i="14"/>
  <c r="H13" i="14"/>
  <c r="H22" i="14"/>
  <c r="H23" i="14"/>
  <c r="H27" i="14"/>
  <c r="Q8" i="14"/>
  <c r="H33" i="14"/>
  <c r="H14" i="14"/>
  <c r="H21" i="14"/>
  <c r="H26" i="14"/>
  <c r="H16" i="14"/>
  <c r="H20" i="14"/>
  <c r="Q5" i="14"/>
  <c r="Q9" i="15"/>
  <c r="Q4" i="15"/>
  <c r="Q8" i="15"/>
  <c r="Q5" i="15"/>
  <c r="Q3" i="15"/>
  <c r="H28" i="16" l="1"/>
  <c r="Q9" i="16"/>
  <c r="H15" i="16"/>
  <c r="H18" i="16"/>
  <c r="Q7" i="16"/>
  <c r="H21" i="16"/>
  <c r="H24" i="16"/>
  <c r="Q5" i="16"/>
  <c r="Q6" i="16"/>
  <c r="H27" i="16"/>
  <c r="H12" i="16"/>
  <c r="H14" i="16"/>
  <c r="H17" i="16"/>
  <c r="H20" i="16"/>
  <c r="Q8" i="16"/>
  <c r="Q3" i="16"/>
  <c r="H23" i="16"/>
  <c r="H26" i="16"/>
  <c r="H29" i="16"/>
  <c r="H13" i="16"/>
  <c r="H16" i="16"/>
  <c r="Q4" i="16"/>
  <c r="Q10" i="16"/>
  <c r="H19" i="16"/>
  <c r="H22" i="16"/>
  <c r="H25" i="16"/>
</calcChain>
</file>

<file path=xl/sharedStrings.xml><?xml version="1.0" encoding="utf-8"?>
<sst xmlns="http://schemas.openxmlformats.org/spreadsheetml/2006/main" count="315" uniqueCount="72">
  <si>
    <t>Result</t>
  </si>
  <si>
    <t>Predictor</t>
  </si>
  <si>
    <t>Confounder</t>
  </si>
  <si>
    <t>V1</t>
  </si>
  <si>
    <t>V2</t>
  </si>
  <si>
    <t>Correl V1 V3</t>
  </si>
  <si>
    <t>V3</t>
  </si>
  <si>
    <t>Corr V2 V3</t>
  </si>
  <si>
    <t>Correl V1 V2</t>
  </si>
  <si>
    <t>www.StatLit.org/XLS/2017-Schield-ASA-Data.xlsx</t>
  </si>
  <si>
    <t>Data at</t>
  </si>
  <si>
    <t>Paper at</t>
  </si>
  <si>
    <t>www.StatLit.org/pdf/2017-Schield-ASA.pdf</t>
  </si>
  <si>
    <t>Continuous</t>
  </si>
  <si>
    <t>Binary (0, 1)</t>
  </si>
  <si>
    <t>"Binary359" where 3, 5 and 9 indicate the sizes (in tenths) of the correlations: V1V3, V2V3 and V1V2.</t>
  </si>
  <si>
    <t xml:space="preserve"> StdevIFS(B2:B301,C2:C301,"=0")</t>
  </si>
  <si>
    <t xml:space="preserve"> StdevIFS(B2:B301,C2:C301,"=1")</t>
  </si>
  <si>
    <t xml:space="preserve"> StdevIFS(A2:A301,C2:C301,"=0")</t>
  </si>
  <si>
    <t xml:space="preserve"> StdevIFS(A2:A301,C2:C301,"=1")</t>
  </si>
  <si>
    <t>Row Labels</t>
  </si>
  <si>
    <t>Grand Total</t>
  </si>
  <si>
    <t>StdDev of V1</t>
  </si>
  <si>
    <t>StdDev of V2</t>
  </si>
  <si>
    <t>StdDev V1</t>
  </si>
  <si>
    <t xml:space="preserve">V3 = </t>
  </si>
  <si>
    <t>All</t>
  </si>
  <si>
    <t>Underlying correlations in @Risk: 0.4,  0.6 and 0.9.   All other cells are zero</t>
  </si>
  <si>
    <t>V3 =</t>
  </si>
  <si>
    <t>Shape of V1 and V2 is triangular in @Risk</t>
  </si>
  <si>
    <t>Correl(V1,V2)*Correl(V2*V3)</t>
  </si>
  <si>
    <t>Data created by Milo Schield (9/22/2017) using Marc isaacson's Excel data generator with @Risk</t>
  </si>
  <si>
    <t>Note: this product is greater than Correl(V1,V3)</t>
  </si>
  <si>
    <t>Model Data 1 using Linear OLS and Logistic MLE</t>
  </si>
  <si>
    <t>Model V3 on V1 using Linear OLS</t>
  </si>
  <si>
    <t>"Binary138" where 1, 3 and 8 indicate the sizes (in tenths) of the correlations: V1V3, V2V3 and V1V2.</t>
  </si>
  <si>
    <t>Underlying correlations in @Risk: 0.2,  0.4 and 0.8.   All other cells are zero</t>
  </si>
  <si>
    <t>Predicted</t>
  </si>
  <si>
    <t>Linear OLS</t>
  </si>
  <si>
    <t>Logistic MLE</t>
  </si>
  <si>
    <t>Model V3 on V1: Logistic MLE</t>
  </si>
  <si>
    <t>X where P(X) = 0</t>
  </si>
  <si>
    <t>X where P(X) = 1</t>
  </si>
  <si>
    <t>Pt Diff</t>
  </si>
  <si>
    <t>Model Data 2 using Linear OLS and Logistic MLE</t>
  </si>
  <si>
    <t>Model Data 3 using Linear OLS and Logistic MLE</t>
  </si>
  <si>
    <t>Grp</t>
  </si>
  <si>
    <t>Group</t>
  </si>
  <si>
    <t>Xave</t>
  </si>
  <si>
    <t>Yave</t>
  </si>
  <si>
    <t>LnOdds)</t>
  </si>
  <si>
    <t>intercept</t>
  </si>
  <si>
    <t>slope</t>
  </si>
  <si>
    <t>Logistic-OLS-Grp</t>
  </si>
  <si>
    <t>pModel</t>
  </si>
  <si>
    <t>Correlation</t>
  </si>
  <si>
    <t>Slope</t>
  </si>
  <si>
    <t>R-sq</t>
  </si>
  <si>
    <t>Sorted by Predictor size</t>
  </si>
  <si>
    <t>Min</t>
  </si>
  <si>
    <t>FORMULA</t>
  </si>
  <si>
    <t>B2</t>
  </si>
  <si>
    <t>E</t>
  </si>
  <si>
    <t>F</t>
  </si>
  <si>
    <t>G</t>
  </si>
  <si>
    <t>H</t>
  </si>
  <si>
    <t>I</t>
  </si>
  <si>
    <t>J</t>
  </si>
  <si>
    <t>CELL</t>
  </si>
  <si>
    <t>```</t>
  </si>
  <si>
    <t>T</t>
  </si>
  <si>
    <t>Model V3 on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</si>
</sst>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2" borderId="0" xfId="0" quotePrefix="1" applyNumberFormat="1" applyFont="1" applyFill="1" applyBorder="1" applyAlignment="1">
      <alignment horizontal="center"/>
    </xf>
    <xf numFmtId="0" fontId="1" fillId="2" borderId="0" xfId="0" quotePrefix="1" applyNumberFormat="1" applyFont="1" applyFill="1" applyBorder="1" applyAlignment="1">
      <alignment horizontal="center"/>
    </xf>
    <xf numFmtId="0" fontId="1" fillId="3" borderId="0" xfId="0" applyFont="1" applyFill="1"/>
    <xf numFmtId="0" fontId="1" fillId="0" borderId="0" xfId="0" applyFont="1"/>
    <xf numFmtId="164" fontId="1" fillId="0" borderId="2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165" fontId="1" fillId="0" borderId="3" xfId="0" applyNumberFormat="1" applyFont="1" applyBorder="1"/>
    <xf numFmtId="164" fontId="1" fillId="0" borderId="0" xfId="0" applyNumberFormat="1" applyFont="1"/>
    <xf numFmtId="0" fontId="1" fillId="0" borderId="0" xfId="0" quotePrefix="1" applyFont="1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1" fillId="0" borderId="0" xfId="0" pivotButton="1" applyFont="1"/>
    <xf numFmtId="0" fontId="1" fillId="0" borderId="0" xfId="0" applyFont="1" applyAlignment="1">
      <alignment horizontal="left"/>
    </xf>
    <xf numFmtId="165" fontId="1" fillId="0" borderId="0" xfId="0" applyNumberFormat="1" applyFont="1"/>
    <xf numFmtId="0" fontId="2" fillId="0" borderId="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9">
    <dxf>
      <alignment horizontal="center" readingOrder="0"/>
    </dxf>
    <dxf>
      <numFmt numFmtId="2" formatCode="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2" formatCode="0.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E9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Compare</a:t>
            </a:r>
            <a:r>
              <a:rPr lang="en-US" baseline="0"/>
              <a:t> Linear OLS with Logistic MLE</a:t>
            </a:r>
            <a:br>
              <a:rPr lang="en-US" baseline="0"/>
            </a:br>
            <a:r>
              <a:rPr lang="en-US" sz="1200" b="0" i="0" baseline="0">
                <a:effectLst/>
              </a:rPr>
              <a:t>Correl(Continuous Predictor, Binary Outcome) = 0.13</a:t>
            </a:r>
            <a:endParaRPr lang="en-US" sz="12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219816272965874E-2"/>
          <c:y val="0.19365740740740742"/>
          <c:w val="0.85222462817147859"/>
          <c:h val="0.634706547098279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Model1A!$F$11</c:f>
              <c:strCache>
                <c:ptCount val="1"/>
                <c:pt idx="0">
                  <c:v>Linear OLS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Model1A!$E$12:$E$32</c:f>
              <c:numCache>
                <c:formatCode>General</c:formatCode>
                <c:ptCount val="21"/>
                <c:pt idx="0">
                  <c:v>-5.7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Model1A!$F$12:$F$32</c:f>
              <c:numCache>
                <c:formatCode>0.000</c:formatCode>
                <c:ptCount val="21"/>
                <c:pt idx="0">
                  <c:v>-3.4602605500743192E-4</c:v>
                </c:pt>
                <c:pt idx="1">
                  <c:v>7.3967537524164878E-2</c:v>
                </c:pt>
                <c:pt idx="2">
                  <c:v>0.12130101751089883</c:v>
                </c:pt>
                <c:pt idx="3">
                  <c:v>0.16863449749763279</c:v>
                </c:pt>
                <c:pt idx="4">
                  <c:v>0.21596797748436675</c:v>
                </c:pt>
                <c:pt idx="5">
                  <c:v>0.26330145747110068</c:v>
                </c:pt>
                <c:pt idx="6">
                  <c:v>0.31063493745783466</c:v>
                </c:pt>
                <c:pt idx="7">
                  <c:v>0.35796841744456859</c:v>
                </c:pt>
                <c:pt idx="8">
                  <c:v>0.40530189743130257</c:v>
                </c:pt>
                <c:pt idx="9">
                  <c:v>0.4526353774180365</c:v>
                </c:pt>
                <c:pt idx="10">
                  <c:v>0.49996885740477048</c:v>
                </c:pt>
                <c:pt idx="11">
                  <c:v>0.54730233739150447</c:v>
                </c:pt>
                <c:pt idx="12">
                  <c:v>0.59463581737823845</c:v>
                </c:pt>
                <c:pt idx="13">
                  <c:v>0.64196929736497244</c:v>
                </c:pt>
                <c:pt idx="14">
                  <c:v>0.6893027773517062</c:v>
                </c:pt>
                <c:pt idx="15">
                  <c:v>0.73663625733844018</c:v>
                </c:pt>
                <c:pt idx="16">
                  <c:v>0.78396973732517417</c:v>
                </c:pt>
                <c:pt idx="17">
                  <c:v>0.83130321731190815</c:v>
                </c:pt>
                <c:pt idx="18">
                  <c:v>0.87863669729864213</c:v>
                </c:pt>
                <c:pt idx="19">
                  <c:v>0.92597017728537612</c:v>
                </c:pt>
                <c:pt idx="20">
                  <c:v>0.9733036572721101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8B4-4A54-B55D-C6013FB630CD}"/>
            </c:ext>
          </c:extLst>
        </c:ser>
        <c:ser>
          <c:idx val="1"/>
          <c:order val="1"/>
          <c:tx>
            <c:strRef>
              <c:f>Model1A!$G$11</c:f>
              <c:strCache>
                <c:ptCount val="1"/>
                <c:pt idx="0">
                  <c:v>Logistic MLE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Model1A!$E$12:$E$32</c:f>
              <c:numCache>
                <c:formatCode>General</c:formatCode>
                <c:ptCount val="21"/>
                <c:pt idx="0">
                  <c:v>-5.7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Model1A!$G$12:$G$32</c:f>
              <c:numCache>
                <c:formatCode>0.000</c:formatCode>
                <c:ptCount val="21"/>
                <c:pt idx="0">
                  <c:v>0.11614639730328058</c:v>
                </c:pt>
                <c:pt idx="1">
                  <c:v>0.15084358048132776</c:v>
                </c:pt>
                <c:pt idx="2">
                  <c:v>0.1771175096186845</c:v>
                </c:pt>
                <c:pt idx="3">
                  <c:v>0.20685302959650098</c:v>
                </c:pt>
                <c:pt idx="4">
                  <c:v>0.24012396450912174</c:v>
                </c:pt>
                <c:pt idx="5">
                  <c:v>0.27687819487561016</c:v>
                </c:pt>
                <c:pt idx="6">
                  <c:v>0.31691190513781492</c:v>
                </c:pt>
                <c:pt idx="7">
                  <c:v>0.35985351203103327</c:v>
                </c:pt>
                <c:pt idx="8">
                  <c:v>0.40516250910988494</c:v>
                </c:pt>
                <c:pt idx="9">
                  <c:v>0.45214691443837246</c:v>
                </c:pt>
                <c:pt idx="10">
                  <c:v>0.5</c:v>
                </c:pt>
                <c:pt idx="11">
                  <c:v>0.54785308556162737</c:v>
                </c:pt>
                <c:pt idx="12">
                  <c:v>0.59483749089011506</c:v>
                </c:pt>
                <c:pt idx="13">
                  <c:v>0.64014648796896678</c:v>
                </c:pt>
                <c:pt idx="14">
                  <c:v>0.68308809486218514</c:v>
                </c:pt>
                <c:pt idx="15">
                  <c:v>0.72312180512438984</c:v>
                </c:pt>
                <c:pt idx="16">
                  <c:v>0.75987603549087812</c:v>
                </c:pt>
                <c:pt idx="17">
                  <c:v>0.79314697040349902</c:v>
                </c:pt>
                <c:pt idx="18">
                  <c:v>0.82288249038131545</c:v>
                </c:pt>
                <c:pt idx="19">
                  <c:v>0.84915641951867227</c:v>
                </c:pt>
                <c:pt idx="20">
                  <c:v>0.8721384336809187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8B4-4A54-B55D-C6013FB63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730736"/>
        <c:axId val="541724856"/>
      </c:scatterChart>
      <c:valAx>
        <c:axId val="541730736"/>
        <c:scaling>
          <c:orientation val="minMax"/>
          <c:max val="15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Predictor</a:t>
                </a:r>
                <a:r>
                  <a:rPr lang="en-US" baseline="0"/>
                  <a:t>: Average = 100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724856"/>
        <c:crosses val="autoZero"/>
        <c:crossBetween val="midCat"/>
      </c:valAx>
      <c:valAx>
        <c:axId val="541724856"/>
        <c:scaling>
          <c:orientation val="minMax"/>
          <c:max val="0.75000000000000011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730736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Compare</a:t>
            </a:r>
            <a:r>
              <a:rPr lang="en-US" baseline="0"/>
              <a:t> Linear OLS with Logistic MLE</a:t>
            </a:r>
            <a:br>
              <a:rPr lang="en-US" baseline="0"/>
            </a:br>
            <a:r>
              <a:rPr lang="en-US" sz="1200" b="0" i="0" baseline="0">
                <a:effectLst/>
              </a:rPr>
              <a:t>Correl(Continuous Predictor, Binary Outcome) = 0.81</a:t>
            </a:r>
            <a:endParaRPr lang="en-US" sz="12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'Model1-9'!$F$11</c:f>
              <c:strCache>
                <c:ptCount val="1"/>
                <c:pt idx="0">
                  <c:v>Linear OLS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'Model1-9'!$E$12:$E$42</c:f>
              <c:numCache>
                <c:formatCode>General</c:formatCode>
                <c:ptCount val="3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94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106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200</c:v>
                </c:pt>
                <c:pt idx="21">
                  <c:v>206</c:v>
                </c:pt>
              </c:numCache>
            </c:numRef>
          </c:xVal>
          <c:yVal>
            <c:numRef>
              <c:f>'Model1-9'!$F$12:$F$42</c:f>
              <c:numCache>
                <c:formatCode>0.000</c:formatCode>
                <c:ptCount val="31"/>
                <c:pt idx="0">
                  <c:v>-0.66177329404956153</c:v>
                </c:pt>
                <c:pt idx="1">
                  <c:v>-0.5165687892299573</c:v>
                </c:pt>
                <c:pt idx="2">
                  <c:v>-0.37136428441035285</c:v>
                </c:pt>
                <c:pt idx="3">
                  <c:v>-0.22615977959074884</c:v>
                </c:pt>
                <c:pt idx="4">
                  <c:v>-8.0955274771144392E-2</c:v>
                </c:pt>
                <c:pt idx="5">
                  <c:v>6.4249230048459616E-2</c:v>
                </c:pt>
                <c:pt idx="6">
                  <c:v>0.20945373486806407</c:v>
                </c:pt>
                <c:pt idx="7">
                  <c:v>0.32561733872374754</c:v>
                </c:pt>
                <c:pt idx="8">
                  <c:v>0.35465823968766852</c:v>
                </c:pt>
                <c:pt idx="9">
                  <c:v>0.49986274450727253</c:v>
                </c:pt>
                <c:pt idx="10">
                  <c:v>0.64506724932687698</c:v>
                </c:pt>
                <c:pt idx="11">
                  <c:v>0.67410815029079751</c:v>
                </c:pt>
                <c:pt idx="12">
                  <c:v>0.79027175414648099</c:v>
                </c:pt>
                <c:pt idx="13">
                  <c:v>0.93547625896608544</c:v>
                </c:pt>
                <c:pt idx="14">
                  <c:v>1.0806807637856894</c:v>
                </c:pt>
                <c:pt idx="15">
                  <c:v>1.2258852686052939</c:v>
                </c:pt>
                <c:pt idx="16">
                  <c:v>1.3710897734248979</c:v>
                </c:pt>
                <c:pt idx="17">
                  <c:v>1.5162942782445024</c:v>
                </c:pt>
                <c:pt idx="18">
                  <c:v>1.6614987830641068</c:v>
                </c:pt>
                <c:pt idx="19">
                  <c:v>1.8067032878837113</c:v>
                </c:pt>
                <c:pt idx="20">
                  <c:v>3.4039528408993576</c:v>
                </c:pt>
                <c:pt idx="21">
                  <c:v>3.5781982466828826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8A9-428A-8E7D-211C1EF1567D}"/>
            </c:ext>
          </c:extLst>
        </c:ser>
        <c:ser>
          <c:idx val="1"/>
          <c:order val="1"/>
          <c:tx>
            <c:strRef>
              <c:f>'Model1-9'!$G$11</c:f>
              <c:strCache>
                <c:ptCount val="1"/>
                <c:pt idx="0">
                  <c:v>Logistic MLE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'Model1-9'!$E$12:$E$42</c:f>
              <c:numCache>
                <c:formatCode>General</c:formatCode>
                <c:ptCount val="3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94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106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200</c:v>
                </c:pt>
                <c:pt idx="21">
                  <c:v>206</c:v>
                </c:pt>
              </c:numCache>
            </c:numRef>
          </c:xVal>
          <c:yVal>
            <c:numRef>
              <c:f>'Model1-9'!$G$12:$G$42</c:f>
              <c:numCache>
                <c:formatCode>0.000</c:formatCode>
                <c:ptCount val="31"/>
                <c:pt idx="0">
                  <c:v>8.1561838562430381E-15</c:v>
                </c:pt>
                <c:pt idx="1">
                  <c:v>4.7049079517383593E-13</c:v>
                </c:pt>
                <c:pt idx="2">
                  <c:v>2.7140338207073261E-11</c:v>
                </c:pt>
                <c:pt idx="3">
                  <c:v>1.5655948308374165E-9</c:v>
                </c:pt>
                <c:pt idx="4">
                  <c:v>9.0311584988015594E-8</c:v>
                </c:pt>
                <c:pt idx="5">
                  <c:v>5.20961183076941E-6</c:v>
                </c:pt>
                <c:pt idx="6">
                  <c:v>3.0042858873039244E-4</c:v>
                </c:pt>
                <c:pt idx="7">
                  <c:v>7.6452205199227848E-3</c:v>
                </c:pt>
                <c:pt idx="8">
                  <c:v>1.7040082176569722E-2</c:v>
                </c:pt>
                <c:pt idx="9">
                  <c:v>0.50000000000000355</c:v>
                </c:pt>
                <c:pt idx="10">
                  <c:v>0.98295991782343062</c:v>
                </c:pt>
                <c:pt idx="11">
                  <c:v>0.99235477948007733</c:v>
                </c:pt>
                <c:pt idx="12">
                  <c:v>0.99969957141126964</c:v>
                </c:pt>
                <c:pt idx="13">
                  <c:v>0.9999947903881693</c:v>
                </c:pt>
                <c:pt idx="14">
                  <c:v>0.99999990968841501</c:v>
                </c:pt>
                <c:pt idx="15">
                  <c:v>0.99999999843440524</c:v>
                </c:pt>
                <c:pt idx="16">
                  <c:v>0.99999999997285971</c:v>
                </c:pt>
                <c:pt idx="17">
                  <c:v>0.99999999999952949</c:v>
                </c:pt>
                <c:pt idx="18">
                  <c:v>0.99999999999999178</c:v>
                </c:pt>
                <c:pt idx="19">
                  <c:v>0.99999999999999978</c:v>
                </c:pt>
                <c:pt idx="20">
                  <c:v>1</c:v>
                </c:pt>
                <c:pt idx="2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8A9-428A-8E7D-211C1EF15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832952"/>
        <c:axId val="547831776"/>
      </c:scatterChart>
      <c:valAx>
        <c:axId val="547832952"/>
        <c:scaling>
          <c:orientation val="minMax"/>
          <c:max val="120"/>
          <c:min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Predictor: Average = 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831776"/>
        <c:crosses val="autoZero"/>
        <c:crossBetween val="midCat"/>
      </c:valAx>
      <c:valAx>
        <c:axId val="5478317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83295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Compare</a:t>
            </a:r>
            <a:r>
              <a:rPr lang="en-US" baseline="0"/>
              <a:t> Logistic-OLS-Group with Logistic-MLE</a:t>
            </a:r>
            <a:br>
              <a:rPr lang="en-US" baseline="0"/>
            </a:br>
            <a:r>
              <a:rPr lang="en-US" sz="1200" b="0" i="0" baseline="0">
                <a:effectLst/>
              </a:rPr>
              <a:t>Correl(Continuous Predictor, Binary Outcome) = 0.13</a:t>
            </a:r>
            <a:endParaRPr lang="en-US"/>
          </a:p>
        </c:rich>
      </c:tx>
      <c:layout>
        <c:manualLayout>
          <c:xMode val="edge"/>
          <c:yMode val="edge"/>
          <c:x val="0.206832377974141"/>
          <c:y val="2.38322274552012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219816272965874E-2"/>
          <c:y val="0.24395338634566499"/>
          <c:w val="0.85222462817147859"/>
          <c:h val="0.58441057260270712"/>
        </c:manualLayout>
      </c:layout>
      <c:scatterChart>
        <c:scatterStyle val="lineMarker"/>
        <c:varyColors val="0"/>
        <c:ser>
          <c:idx val="2"/>
          <c:order val="2"/>
          <c:tx>
            <c:strRef>
              <c:f>Model2A!$M$2</c:f>
              <c:strCache>
                <c:ptCount val="1"/>
                <c:pt idx="0">
                  <c:v>Group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Model2A!$N$3:$N$9</c:f>
              <c:numCache>
                <c:formatCode>0.00</c:formatCode>
                <c:ptCount val="7"/>
                <c:pt idx="0">
                  <c:v>72.17009937403617</c:v>
                </c:pt>
                <c:pt idx="1">
                  <c:v>80.691372045109048</c:v>
                </c:pt>
                <c:pt idx="2">
                  <c:v>90.362158885586723</c:v>
                </c:pt>
                <c:pt idx="3">
                  <c:v>100.00416837514565</c:v>
                </c:pt>
                <c:pt idx="4">
                  <c:v>109.65223089013087</c:v>
                </c:pt>
                <c:pt idx="5">
                  <c:v>119.32287721915444</c:v>
                </c:pt>
                <c:pt idx="6">
                  <c:v>127.85052553257951</c:v>
                </c:pt>
              </c:numCache>
            </c:numRef>
          </c:xVal>
          <c:yVal>
            <c:numRef>
              <c:f>Model2A!$O$3:$O$9</c:f>
              <c:numCache>
                <c:formatCode>0.000</c:formatCode>
                <c:ptCount val="7"/>
                <c:pt idx="0">
                  <c:v>0.36363636363636365</c:v>
                </c:pt>
                <c:pt idx="1">
                  <c:v>0.3888888888888889</c:v>
                </c:pt>
                <c:pt idx="2">
                  <c:v>0.46774193548387094</c:v>
                </c:pt>
                <c:pt idx="3">
                  <c:v>0.48780487804878048</c:v>
                </c:pt>
                <c:pt idx="4">
                  <c:v>0.532258064516129</c:v>
                </c:pt>
                <c:pt idx="5">
                  <c:v>0.69444444444444442</c:v>
                </c:pt>
                <c:pt idx="6">
                  <c:v>0.45454545454545453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30-4C23-98E4-7C1546464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858664"/>
        <c:axId val="693857880"/>
      </c:scatterChart>
      <c:scatterChart>
        <c:scatterStyle val="smoothMarker"/>
        <c:varyColors val="0"/>
        <c:ser>
          <c:idx val="0"/>
          <c:order val="0"/>
          <c:tx>
            <c:strRef>
              <c:f>Model2A!$H$11</c:f>
              <c:strCache>
                <c:ptCount val="1"/>
                <c:pt idx="0">
                  <c:v>Logistic-OLS-Grp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Model2A!$E$12:$E$32</c:f>
              <c:numCache>
                <c:formatCode>General</c:formatCode>
                <c:ptCount val="21"/>
                <c:pt idx="0">
                  <c:v>-5.7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Model2A!$H$12:$H$32</c:f>
              <c:numCache>
                <c:formatCode>0.000</c:formatCode>
                <c:ptCount val="21"/>
                <c:pt idx="0">
                  <c:v>0.1596782702926805</c:v>
                </c:pt>
                <c:pt idx="1">
                  <c:v>0.19420244877151127</c:v>
                </c:pt>
                <c:pt idx="2">
                  <c:v>0.21899461855746949</c:v>
                </c:pt>
                <c:pt idx="3">
                  <c:v>0.24598561293598123</c:v>
                </c:pt>
                <c:pt idx="4">
                  <c:v>0.27513133651771754</c:v>
                </c:pt>
                <c:pt idx="5">
                  <c:v>0.30632744206802082</c:v>
                </c:pt>
                <c:pt idx="6">
                  <c:v>0.33940453269569915</c:v>
                </c:pt>
                <c:pt idx="7">
                  <c:v>0.37412693078321113</c:v>
                </c:pt>
                <c:pt idx="8">
                  <c:v>0.41019580893717134</c:v>
                </c:pt>
                <c:pt idx="9">
                  <c:v>0.44725707253378022</c:v>
                </c:pt>
                <c:pt idx="10">
                  <c:v>0.48491382953268597</c:v>
                </c:pt>
                <c:pt idx="11">
                  <c:v>0.52274266655334833</c:v>
                </c:pt>
                <c:pt idx="12">
                  <c:v>0.56031238902604685</c:v>
                </c:pt>
                <c:pt idx="13">
                  <c:v>0.59720349910986259</c:v>
                </c:pt>
                <c:pt idx="14">
                  <c:v>0.6330265671160763</c:v>
                </c:pt>
                <c:pt idx="15">
                  <c:v>0.66743782858371004</c:v>
                </c:pt>
                <c:pt idx="16">
                  <c:v>0.70015076789471331</c:v>
                </c:pt>
                <c:pt idx="17">
                  <c:v>0.73094303197157307</c:v>
                </c:pt>
                <c:pt idx="18">
                  <c:v>0.75965863040160264</c:v>
                </c:pt>
                <c:pt idx="19">
                  <c:v>0.78620590767629039</c:v>
                </c:pt>
                <c:pt idx="20">
                  <c:v>0.81055214268583231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D30-4C23-98E4-7C1546464BA9}"/>
            </c:ext>
          </c:extLst>
        </c:ser>
        <c:ser>
          <c:idx val="1"/>
          <c:order val="1"/>
          <c:tx>
            <c:strRef>
              <c:f>Model2A!$G$11</c:f>
              <c:strCache>
                <c:ptCount val="1"/>
                <c:pt idx="0">
                  <c:v>Logistic MLE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Model2A!$E$12:$E$32</c:f>
              <c:numCache>
                <c:formatCode>General</c:formatCode>
                <c:ptCount val="21"/>
                <c:pt idx="0">
                  <c:v>-5.7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Model2A!$G$12:$G$32</c:f>
              <c:numCache>
                <c:formatCode>0.000</c:formatCode>
                <c:ptCount val="21"/>
                <c:pt idx="0">
                  <c:v>0.11614639730328058</c:v>
                </c:pt>
                <c:pt idx="1">
                  <c:v>0.15084358048132776</c:v>
                </c:pt>
                <c:pt idx="2">
                  <c:v>0.1771175096186845</c:v>
                </c:pt>
                <c:pt idx="3">
                  <c:v>0.20685302959650098</c:v>
                </c:pt>
                <c:pt idx="4">
                  <c:v>0.24012396450912174</c:v>
                </c:pt>
                <c:pt idx="5">
                  <c:v>0.27687819487561016</c:v>
                </c:pt>
                <c:pt idx="6">
                  <c:v>0.31691190513781492</c:v>
                </c:pt>
                <c:pt idx="7">
                  <c:v>0.35985351203103327</c:v>
                </c:pt>
                <c:pt idx="8">
                  <c:v>0.40516250910988494</c:v>
                </c:pt>
                <c:pt idx="9">
                  <c:v>0.45214691443837246</c:v>
                </c:pt>
                <c:pt idx="10">
                  <c:v>0.5</c:v>
                </c:pt>
                <c:pt idx="11">
                  <c:v>0.54785308556162737</c:v>
                </c:pt>
                <c:pt idx="12">
                  <c:v>0.59483749089011506</c:v>
                </c:pt>
                <c:pt idx="13">
                  <c:v>0.64014648796896678</c:v>
                </c:pt>
                <c:pt idx="14">
                  <c:v>0.68308809486218514</c:v>
                </c:pt>
                <c:pt idx="15">
                  <c:v>0.72312180512438984</c:v>
                </c:pt>
                <c:pt idx="16">
                  <c:v>0.75987603549087812</c:v>
                </c:pt>
                <c:pt idx="17">
                  <c:v>0.79314697040349902</c:v>
                </c:pt>
                <c:pt idx="18">
                  <c:v>0.82288249038131545</c:v>
                </c:pt>
                <c:pt idx="19">
                  <c:v>0.84915641951867227</c:v>
                </c:pt>
                <c:pt idx="20">
                  <c:v>0.8721384336809187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D30-4C23-98E4-7C1546464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858664"/>
        <c:axId val="693857880"/>
      </c:scatterChart>
      <c:valAx>
        <c:axId val="693858664"/>
        <c:scaling>
          <c:orientation val="minMax"/>
          <c:max val="15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Predictor</a:t>
                </a:r>
                <a:r>
                  <a:rPr lang="en-US" baseline="0"/>
                  <a:t>: Average = 100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857880"/>
        <c:crosses val="autoZero"/>
        <c:crossBetween val="midCat"/>
      </c:valAx>
      <c:valAx>
        <c:axId val="693857880"/>
        <c:scaling>
          <c:orientation val="minMax"/>
          <c:max val="0.75000000000000011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858664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Compare</a:t>
            </a:r>
            <a:r>
              <a:rPr lang="en-US" baseline="0"/>
              <a:t> Logistic-OLS-Group with Logistic-MLE</a:t>
            </a:r>
            <a:br>
              <a:rPr lang="en-US" baseline="0"/>
            </a:br>
            <a:r>
              <a:rPr lang="en-US" sz="1200" b="0" i="0" baseline="0">
                <a:effectLst/>
              </a:rPr>
              <a:t>Correl(Continuous Predictor, Binary Outcome) = 0.13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553149606299214E-2"/>
          <c:y val="0.23953703703703705"/>
          <c:w val="0.8648912948381452"/>
          <c:h val="0.5965587634878972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Model2A!$H$11</c:f>
              <c:strCache>
                <c:ptCount val="1"/>
                <c:pt idx="0">
                  <c:v>Logistic-OLS-Grp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Model2A!$E$12:$E$32</c:f>
              <c:numCache>
                <c:formatCode>General</c:formatCode>
                <c:ptCount val="21"/>
                <c:pt idx="0">
                  <c:v>-5.7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Model2A!$H$12:$H$32</c:f>
              <c:numCache>
                <c:formatCode>0.000</c:formatCode>
                <c:ptCount val="21"/>
                <c:pt idx="0">
                  <c:v>0.1596782702926805</c:v>
                </c:pt>
                <c:pt idx="1">
                  <c:v>0.19420244877151127</c:v>
                </c:pt>
                <c:pt idx="2">
                  <c:v>0.21899461855746949</c:v>
                </c:pt>
                <c:pt idx="3">
                  <c:v>0.24598561293598123</c:v>
                </c:pt>
                <c:pt idx="4">
                  <c:v>0.27513133651771754</c:v>
                </c:pt>
                <c:pt idx="5">
                  <c:v>0.30632744206802082</c:v>
                </c:pt>
                <c:pt idx="6">
                  <c:v>0.33940453269569915</c:v>
                </c:pt>
                <c:pt idx="7">
                  <c:v>0.37412693078321113</c:v>
                </c:pt>
                <c:pt idx="8">
                  <c:v>0.41019580893717134</c:v>
                </c:pt>
                <c:pt idx="9">
                  <c:v>0.44725707253378022</c:v>
                </c:pt>
                <c:pt idx="10">
                  <c:v>0.48491382953268597</c:v>
                </c:pt>
                <c:pt idx="11">
                  <c:v>0.52274266655334833</c:v>
                </c:pt>
                <c:pt idx="12">
                  <c:v>0.56031238902604685</c:v>
                </c:pt>
                <c:pt idx="13">
                  <c:v>0.59720349910986259</c:v>
                </c:pt>
                <c:pt idx="14">
                  <c:v>0.6330265671160763</c:v>
                </c:pt>
                <c:pt idx="15">
                  <c:v>0.66743782858371004</c:v>
                </c:pt>
                <c:pt idx="16">
                  <c:v>0.70015076789471331</c:v>
                </c:pt>
                <c:pt idx="17">
                  <c:v>0.73094303197157307</c:v>
                </c:pt>
                <c:pt idx="18">
                  <c:v>0.75965863040160264</c:v>
                </c:pt>
                <c:pt idx="19">
                  <c:v>0.78620590767629039</c:v>
                </c:pt>
                <c:pt idx="20">
                  <c:v>0.81055214268583231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243-47CC-BB2A-B6C6263E907A}"/>
            </c:ext>
          </c:extLst>
        </c:ser>
        <c:ser>
          <c:idx val="1"/>
          <c:order val="1"/>
          <c:tx>
            <c:strRef>
              <c:f>Model2A!$G$11</c:f>
              <c:strCache>
                <c:ptCount val="1"/>
                <c:pt idx="0">
                  <c:v>Logistic MLE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Model2A!$E$12:$E$32</c:f>
              <c:numCache>
                <c:formatCode>General</c:formatCode>
                <c:ptCount val="21"/>
                <c:pt idx="0">
                  <c:v>-5.7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Model2A!$G$12:$G$32</c:f>
              <c:numCache>
                <c:formatCode>0.000</c:formatCode>
                <c:ptCount val="21"/>
                <c:pt idx="0">
                  <c:v>0.11614639730328058</c:v>
                </c:pt>
                <c:pt idx="1">
                  <c:v>0.15084358048132776</c:v>
                </c:pt>
                <c:pt idx="2">
                  <c:v>0.1771175096186845</c:v>
                </c:pt>
                <c:pt idx="3">
                  <c:v>0.20685302959650098</c:v>
                </c:pt>
                <c:pt idx="4">
                  <c:v>0.24012396450912174</c:v>
                </c:pt>
                <c:pt idx="5">
                  <c:v>0.27687819487561016</c:v>
                </c:pt>
                <c:pt idx="6">
                  <c:v>0.31691190513781492</c:v>
                </c:pt>
                <c:pt idx="7">
                  <c:v>0.35985351203103327</c:v>
                </c:pt>
                <c:pt idx="8">
                  <c:v>0.40516250910988494</c:v>
                </c:pt>
                <c:pt idx="9">
                  <c:v>0.45214691443837246</c:v>
                </c:pt>
                <c:pt idx="10">
                  <c:v>0.5</c:v>
                </c:pt>
                <c:pt idx="11">
                  <c:v>0.54785308556162737</c:v>
                </c:pt>
                <c:pt idx="12">
                  <c:v>0.59483749089011506</c:v>
                </c:pt>
                <c:pt idx="13">
                  <c:v>0.64014648796896678</c:v>
                </c:pt>
                <c:pt idx="14">
                  <c:v>0.68308809486218514</c:v>
                </c:pt>
                <c:pt idx="15">
                  <c:v>0.72312180512438984</c:v>
                </c:pt>
                <c:pt idx="16">
                  <c:v>0.75987603549087812</c:v>
                </c:pt>
                <c:pt idx="17">
                  <c:v>0.79314697040349902</c:v>
                </c:pt>
                <c:pt idx="18">
                  <c:v>0.82288249038131545</c:v>
                </c:pt>
                <c:pt idx="19">
                  <c:v>0.84915641951867227</c:v>
                </c:pt>
                <c:pt idx="20">
                  <c:v>0.8721384336809187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243-47CC-BB2A-B6C6263E9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861016"/>
        <c:axId val="693859056"/>
      </c:scatterChart>
      <c:valAx>
        <c:axId val="693861016"/>
        <c:scaling>
          <c:orientation val="minMax"/>
          <c:max val="2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Predictor: Average = 100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859056"/>
        <c:crosses val="autoZero"/>
        <c:crossBetween val="midCat"/>
      </c:valAx>
      <c:valAx>
        <c:axId val="69385905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861016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Compare</a:t>
            </a:r>
            <a:r>
              <a:rPr lang="en-US" baseline="0"/>
              <a:t> Logistic-OLS-Grouped with Logistic-MLE</a:t>
            </a:r>
            <a:br>
              <a:rPr lang="en-US" baseline="0"/>
            </a:br>
            <a:r>
              <a:rPr lang="en-US" sz="1200" baseline="0"/>
              <a:t>Correl(Continuous Predictor, Binary Outcome) = 0.33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23953703703703705"/>
          <c:w val="0.87755796150481191"/>
          <c:h val="0.58266987459900843"/>
        </c:manualLayout>
      </c:layout>
      <c:scatterChart>
        <c:scatterStyle val="lineMarker"/>
        <c:varyColors val="0"/>
        <c:ser>
          <c:idx val="2"/>
          <c:order val="2"/>
          <c:tx>
            <c:strRef>
              <c:f>Model2B!$M$2</c:f>
              <c:strCache>
                <c:ptCount val="1"/>
                <c:pt idx="0">
                  <c:v>Group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Model2B!$N$3:$N$8</c:f>
              <c:numCache>
                <c:formatCode>0.00</c:formatCode>
                <c:ptCount val="6"/>
                <c:pt idx="0">
                  <c:v>71.958718543229267</c:v>
                </c:pt>
                <c:pt idx="1">
                  <c:v>80.533919918816224</c:v>
                </c:pt>
                <c:pt idx="2">
                  <c:v>90.354451016058931</c:v>
                </c:pt>
                <c:pt idx="3">
                  <c:v>100.0618702446391</c:v>
                </c:pt>
                <c:pt idx="4">
                  <c:v>109.65723914929346</c:v>
                </c:pt>
                <c:pt idx="5">
                  <c:v>121.3545309371094</c:v>
                </c:pt>
              </c:numCache>
            </c:numRef>
          </c:xVal>
          <c:yVal>
            <c:numRef>
              <c:f>Model2B!$O$3:$O$8</c:f>
              <c:numCache>
                <c:formatCode>0.000</c:formatCode>
                <c:ptCount val="6"/>
                <c:pt idx="0">
                  <c:v>0.3</c:v>
                </c:pt>
                <c:pt idx="1">
                  <c:v>0.24324324324324326</c:v>
                </c:pt>
                <c:pt idx="2">
                  <c:v>0.38709677419354838</c:v>
                </c:pt>
                <c:pt idx="3">
                  <c:v>0.52500000000000002</c:v>
                </c:pt>
                <c:pt idx="4">
                  <c:v>0.59677419354838712</c:v>
                </c:pt>
                <c:pt idx="5">
                  <c:v>0.73913043478260865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E4E-440E-98CD-689F1D25A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859840"/>
        <c:axId val="693860624"/>
      </c:scatterChart>
      <c:scatterChart>
        <c:scatterStyle val="smoothMarker"/>
        <c:varyColors val="0"/>
        <c:ser>
          <c:idx val="0"/>
          <c:order val="0"/>
          <c:tx>
            <c:strRef>
              <c:f>Model2B!$M$2</c:f>
              <c:strCache>
                <c:ptCount val="1"/>
                <c:pt idx="0">
                  <c:v>Group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Model2B!$E$12:$E$32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</c:numCache>
            </c:numRef>
          </c:xVal>
          <c:yVal>
            <c:numRef>
              <c:f>Model2B!$H$12:$H$32</c:f>
              <c:numCache>
                <c:formatCode>0.000</c:formatCode>
                <c:ptCount val="21"/>
                <c:pt idx="0">
                  <c:v>0.15784574613093341</c:v>
                </c:pt>
                <c:pt idx="1">
                  <c:v>0.18835036242855963</c:v>
                </c:pt>
                <c:pt idx="2">
                  <c:v>0.22318782914061258</c:v>
                </c:pt>
                <c:pt idx="3">
                  <c:v>0.26238582368020358</c:v>
                </c:pt>
                <c:pt idx="4">
                  <c:v>0.305758387406253</c:v>
                </c:pt>
                <c:pt idx="5">
                  <c:v>0.35287060952534482</c:v>
                </c:pt>
                <c:pt idx="6">
                  <c:v>0.40302785095525728</c:v>
                </c:pt>
                <c:pt idx="7">
                  <c:v>0.45529848050004579</c:v>
                </c:pt>
                <c:pt idx="8">
                  <c:v>0.5085729732777281</c:v>
                </c:pt>
                <c:pt idx="9">
                  <c:v>0.56165346530287641</c:v>
                </c:pt>
                <c:pt idx="10">
                  <c:v>0.61335935701310318</c:v>
                </c:pt>
                <c:pt idx="11">
                  <c:v>0.66262973384826318</c:v>
                </c:pt>
                <c:pt idx="12">
                  <c:v>0.70860434610106793</c:v>
                </c:pt>
                <c:pt idx="13">
                  <c:v>0.75067122573372735</c:v>
                </c:pt>
                <c:pt idx="14">
                  <c:v>0.78847798332411434</c:v>
                </c:pt>
                <c:pt idx="15">
                  <c:v>0.82191198432102575</c:v>
                </c:pt>
                <c:pt idx="16">
                  <c:v>0.85105953710177684</c:v>
                </c:pt>
                <c:pt idx="17">
                  <c:v>0.87615535049577098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E4E-440E-98CD-689F1D25A382}"/>
            </c:ext>
          </c:extLst>
        </c:ser>
        <c:ser>
          <c:idx val="1"/>
          <c:order val="1"/>
          <c:tx>
            <c:strRef>
              <c:f>Model2B!$G$11</c:f>
              <c:strCache>
                <c:ptCount val="1"/>
                <c:pt idx="0">
                  <c:v>Logistic MLE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Model2B!$E$12:$E$32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</c:numCache>
            </c:numRef>
          </c:xVal>
          <c:yVal>
            <c:numRef>
              <c:f>Model2B!$G$12:$G$32</c:f>
              <c:numCache>
                <c:formatCode>0.000</c:formatCode>
                <c:ptCount val="21"/>
                <c:pt idx="0">
                  <c:v>0.11296564172342807</c:v>
                </c:pt>
                <c:pt idx="1">
                  <c:v>0.14146197726781867</c:v>
                </c:pt>
                <c:pt idx="2">
                  <c:v>0.17572267364978736</c:v>
                </c:pt>
                <c:pt idx="3">
                  <c:v>0.21619152394814048</c:v>
                </c:pt>
                <c:pt idx="4">
                  <c:v>0.26300656317257065</c:v>
                </c:pt>
                <c:pt idx="5">
                  <c:v>0.31587372151292953</c:v>
                </c:pt>
                <c:pt idx="6">
                  <c:v>0.37397531749745777</c:v>
                </c:pt>
                <c:pt idx="7">
                  <c:v>0.43595377260819773</c:v>
                </c:pt>
                <c:pt idx="8">
                  <c:v>0.5</c:v>
                </c:pt>
                <c:pt idx="9">
                  <c:v>0.56404622739180232</c:v>
                </c:pt>
                <c:pt idx="10">
                  <c:v>0.62602468250254217</c:v>
                </c:pt>
                <c:pt idx="11">
                  <c:v>0.68412627848707053</c:v>
                </c:pt>
                <c:pt idx="12">
                  <c:v>0.73699343682742935</c:v>
                </c:pt>
                <c:pt idx="13">
                  <c:v>0.78380847605185955</c:v>
                </c:pt>
                <c:pt idx="14">
                  <c:v>0.82427732635021278</c:v>
                </c:pt>
                <c:pt idx="15">
                  <c:v>0.85853802273218127</c:v>
                </c:pt>
                <c:pt idx="16">
                  <c:v>0.88703435827657184</c:v>
                </c:pt>
                <c:pt idx="17">
                  <c:v>0.9103894976098007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E4E-440E-98CD-689F1D25A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859840"/>
        <c:axId val="693860624"/>
      </c:scatterChart>
      <c:valAx>
        <c:axId val="693859840"/>
        <c:scaling>
          <c:orientation val="minMax"/>
          <c:max val="130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Predictor: Mean = 100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860624"/>
        <c:crosses val="autoZero"/>
        <c:crossBetween val="midCat"/>
      </c:valAx>
      <c:valAx>
        <c:axId val="693860624"/>
        <c:scaling>
          <c:orientation val="minMax"/>
          <c:max val="0.75000000000000011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859840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Compare</a:t>
            </a:r>
            <a:r>
              <a:rPr lang="en-US" baseline="0"/>
              <a:t> Logistic-OLS-Grouped with Logistic-MLE</a:t>
            </a:r>
            <a:br>
              <a:rPr lang="en-US" baseline="0"/>
            </a:br>
            <a:r>
              <a:rPr lang="en-US" sz="1200" baseline="0"/>
              <a:t>Correl(Continuous Predictor, Binary Outcome) = 0.40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23953703703703705"/>
          <c:w val="0.87755796150481191"/>
          <c:h val="0.58266987459900843"/>
        </c:manualLayout>
      </c:layout>
      <c:scatterChart>
        <c:scatterStyle val="lineMarker"/>
        <c:varyColors val="0"/>
        <c:ser>
          <c:idx val="2"/>
          <c:order val="2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'Model2-5'!$N$3:$N$10</c:f>
              <c:numCache>
                <c:formatCode>0.00</c:formatCode>
                <c:ptCount val="8"/>
                <c:pt idx="0">
                  <c:v>71.694002489334977</c:v>
                </c:pt>
                <c:pt idx="1">
                  <c:v>80.518306626253676</c:v>
                </c:pt>
                <c:pt idx="2">
                  <c:v>90.38592827371096</c:v>
                </c:pt>
                <c:pt idx="3">
                  <c:v>99.964359161513912</c:v>
                </c:pt>
                <c:pt idx="4">
                  <c:v>109.67035967584968</c:v>
                </c:pt>
                <c:pt idx="5">
                  <c:v>119.45772281297927</c:v>
                </c:pt>
                <c:pt idx="6">
                  <c:v>128.06527467452796</c:v>
                </c:pt>
                <c:pt idx="7">
                  <c:v>0</c:v>
                </c:pt>
              </c:numCache>
            </c:numRef>
          </c:xVal>
          <c:yVal>
            <c:numRef>
              <c:f>'Model2-5'!$O$3:$O$10</c:f>
              <c:numCache>
                <c:formatCode>0.000</c:formatCode>
                <c:ptCount val="8"/>
                <c:pt idx="0">
                  <c:v>0.2</c:v>
                </c:pt>
                <c:pt idx="1">
                  <c:v>0.29729729729729731</c:v>
                </c:pt>
                <c:pt idx="2">
                  <c:v>0.26229508196721313</c:v>
                </c:pt>
                <c:pt idx="3">
                  <c:v>0.48148148148148145</c:v>
                </c:pt>
                <c:pt idx="4">
                  <c:v>0.70491803278688525</c:v>
                </c:pt>
                <c:pt idx="5">
                  <c:v>0.7567567567567568</c:v>
                </c:pt>
                <c:pt idx="6">
                  <c:v>0.9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6FB-4633-8E41-551F68014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38080"/>
        <c:axId val="641034944"/>
      </c:scatterChart>
      <c:scatterChart>
        <c:scatterStyle val="smoothMarker"/>
        <c:varyColors val="0"/>
        <c:ser>
          <c:idx val="0"/>
          <c:order val="0"/>
          <c:tx>
            <c:strRef>
              <c:f>'Model2-5'!$H$11</c:f>
              <c:strCache>
                <c:ptCount val="1"/>
                <c:pt idx="0">
                  <c:v>Logistic-OLS-Grp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'Model2-5'!$E$12:$E$32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</c:numCache>
            </c:numRef>
          </c:xVal>
          <c:yVal>
            <c:numRef>
              <c:f>'Model2-5'!$H$12:$H$32</c:f>
              <c:numCache>
                <c:formatCode>0.000</c:formatCode>
                <c:ptCount val="21"/>
                <c:pt idx="0">
                  <c:v>8.5177410649296667E-2</c:v>
                </c:pt>
                <c:pt idx="1">
                  <c:v>0.11286313694256478</c:v>
                </c:pt>
                <c:pt idx="2">
                  <c:v>0.14809099108830101</c:v>
                </c:pt>
                <c:pt idx="3">
                  <c:v>0.19193553054121912</c:v>
                </c:pt>
                <c:pt idx="4">
                  <c:v>0.24502733277948824</c:v>
                </c:pt>
                <c:pt idx="5">
                  <c:v>0.30722151818447058</c:v>
                </c:pt>
                <c:pt idx="6">
                  <c:v>0.37731257206410029</c:v>
                </c:pt>
                <c:pt idx="7">
                  <c:v>0.45293965860848528</c:v>
                </c:pt>
                <c:pt idx="8">
                  <c:v>0.53080352278552134</c:v>
                </c:pt>
                <c:pt idx="9">
                  <c:v>0.60719599506195088</c:v>
                </c:pt>
                <c:pt idx="10">
                  <c:v>0.67867981717941284</c:v>
                </c:pt>
                <c:pt idx="11">
                  <c:v>0.74266797808403695</c:v>
                </c:pt>
                <c:pt idx="12">
                  <c:v>0.79771155382901793</c:v>
                </c:pt>
                <c:pt idx="13">
                  <c:v>0.84346291228369752</c:v>
                </c:pt>
                <c:pt idx="14">
                  <c:v>0.88041789781282143</c:v>
                </c:pt>
                <c:pt idx="15">
                  <c:v>0.90958382843230512</c:v>
                </c:pt>
                <c:pt idx="16">
                  <c:v>0.93218415714546776</c:v>
                </c:pt>
                <c:pt idx="17">
                  <c:v>0.94944928746631585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6FB-4633-8E41-551F68014230}"/>
            </c:ext>
          </c:extLst>
        </c:ser>
        <c:ser>
          <c:idx val="1"/>
          <c:order val="1"/>
          <c:tx>
            <c:strRef>
              <c:f>'Model2-5'!$G$11</c:f>
              <c:strCache>
                <c:ptCount val="1"/>
                <c:pt idx="0">
                  <c:v>Logistic MLE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'Model2-5'!$E$12:$E$32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</c:numCache>
            </c:numRef>
          </c:xVal>
          <c:yVal>
            <c:numRef>
              <c:f>'Model2-5'!$G$12:$G$32</c:f>
              <c:numCache>
                <c:formatCode>0.000</c:formatCode>
                <c:ptCount val="21"/>
                <c:pt idx="0">
                  <c:v>6.3447071440341785E-2</c:v>
                </c:pt>
                <c:pt idx="1">
                  <c:v>8.6629594878942562E-2</c:v>
                </c:pt>
                <c:pt idx="2">
                  <c:v>0.11722243260588638</c:v>
                </c:pt>
                <c:pt idx="3">
                  <c:v>0.15676471139697318</c:v>
                </c:pt>
                <c:pt idx="4">
                  <c:v>0.20652509226599669</c:v>
                </c:pt>
                <c:pt idx="5">
                  <c:v>0.26707771296606059</c:v>
                </c:pt>
                <c:pt idx="6">
                  <c:v>0.3378254164233857</c:v>
                </c:pt>
                <c:pt idx="7">
                  <c:v>0.41665991863882407</c:v>
                </c:pt>
                <c:pt idx="8">
                  <c:v>0.49999999999999978</c:v>
                </c:pt>
                <c:pt idx="9">
                  <c:v>0.58334008136117554</c:v>
                </c:pt>
                <c:pt idx="10">
                  <c:v>0.66217458357661396</c:v>
                </c:pt>
                <c:pt idx="11">
                  <c:v>0.73292228703393913</c:v>
                </c:pt>
                <c:pt idx="12">
                  <c:v>0.79347490773400331</c:v>
                </c:pt>
                <c:pt idx="13">
                  <c:v>0.84323528860302677</c:v>
                </c:pt>
                <c:pt idx="14">
                  <c:v>0.88277756739411362</c:v>
                </c:pt>
                <c:pt idx="15">
                  <c:v>0.91337040512105738</c:v>
                </c:pt>
                <c:pt idx="16">
                  <c:v>0.93655292855965833</c:v>
                </c:pt>
                <c:pt idx="17">
                  <c:v>0.95384518107282013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6FB-4633-8E41-551F68014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38080"/>
        <c:axId val="641034944"/>
      </c:scatterChart>
      <c:valAx>
        <c:axId val="641038080"/>
        <c:scaling>
          <c:orientation val="minMax"/>
          <c:max val="110"/>
          <c:min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Predictor: Mean = 100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034944"/>
        <c:crosses val="autoZero"/>
        <c:crossBetween val="midCat"/>
        <c:majorUnit val="5"/>
      </c:valAx>
      <c:valAx>
        <c:axId val="641034944"/>
        <c:scaling>
          <c:orientation val="minMax"/>
          <c:max val="0.75000000000000011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038080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Compare</a:t>
            </a:r>
            <a:r>
              <a:rPr lang="en-US" baseline="0"/>
              <a:t> Logistic-OLS-Grouped with Logistic-MLE</a:t>
            </a:r>
            <a:br>
              <a:rPr lang="en-US" baseline="0"/>
            </a:br>
            <a:r>
              <a:rPr lang="en-US" sz="1200" b="0" i="0" baseline="0">
                <a:effectLst/>
              </a:rPr>
              <a:t>Correl(Continuous Predictor, Binary Outcome) = 0.40</a:t>
            </a:r>
            <a:endParaRPr lang="en-US" sz="1200" b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'Model2-5'!$H$11</c:f>
              <c:strCache>
                <c:ptCount val="1"/>
                <c:pt idx="0">
                  <c:v>Logistic-OLS-Grp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'Model2-5'!$E$12:$E$32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</c:numCache>
            </c:numRef>
          </c:xVal>
          <c:yVal>
            <c:numRef>
              <c:f>'Model2-5'!$H$12:$H$32</c:f>
              <c:numCache>
                <c:formatCode>0.000</c:formatCode>
                <c:ptCount val="21"/>
                <c:pt idx="0">
                  <c:v>8.5177410649296667E-2</c:v>
                </c:pt>
                <c:pt idx="1">
                  <c:v>0.11286313694256478</c:v>
                </c:pt>
                <c:pt idx="2">
                  <c:v>0.14809099108830101</c:v>
                </c:pt>
                <c:pt idx="3">
                  <c:v>0.19193553054121912</c:v>
                </c:pt>
                <c:pt idx="4">
                  <c:v>0.24502733277948824</c:v>
                </c:pt>
                <c:pt idx="5">
                  <c:v>0.30722151818447058</c:v>
                </c:pt>
                <c:pt idx="6">
                  <c:v>0.37731257206410029</c:v>
                </c:pt>
                <c:pt idx="7">
                  <c:v>0.45293965860848528</c:v>
                </c:pt>
                <c:pt idx="8">
                  <c:v>0.53080352278552134</c:v>
                </c:pt>
                <c:pt idx="9">
                  <c:v>0.60719599506195088</c:v>
                </c:pt>
                <c:pt idx="10">
                  <c:v>0.67867981717941284</c:v>
                </c:pt>
                <c:pt idx="11">
                  <c:v>0.74266797808403695</c:v>
                </c:pt>
                <c:pt idx="12">
                  <c:v>0.79771155382901793</c:v>
                </c:pt>
                <c:pt idx="13">
                  <c:v>0.84346291228369752</c:v>
                </c:pt>
                <c:pt idx="14">
                  <c:v>0.88041789781282143</c:v>
                </c:pt>
                <c:pt idx="15">
                  <c:v>0.90958382843230512</c:v>
                </c:pt>
                <c:pt idx="16">
                  <c:v>0.93218415714546776</c:v>
                </c:pt>
                <c:pt idx="17">
                  <c:v>0.94944928746631585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09F-4EF5-B1ED-E8862535F4F9}"/>
            </c:ext>
          </c:extLst>
        </c:ser>
        <c:ser>
          <c:idx val="1"/>
          <c:order val="1"/>
          <c:tx>
            <c:strRef>
              <c:f>'Model2-5'!$G$11</c:f>
              <c:strCache>
                <c:ptCount val="1"/>
                <c:pt idx="0">
                  <c:v>Logistic MLE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'Model2-5'!$E$12:$E$32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</c:numCache>
            </c:numRef>
          </c:xVal>
          <c:yVal>
            <c:numRef>
              <c:f>'Model2-5'!$G$12:$G$32</c:f>
              <c:numCache>
                <c:formatCode>0.000</c:formatCode>
                <c:ptCount val="21"/>
                <c:pt idx="0">
                  <c:v>6.3447071440341785E-2</c:v>
                </c:pt>
                <c:pt idx="1">
                  <c:v>8.6629594878942562E-2</c:v>
                </c:pt>
                <c:pt idx="2">
                  <c:v>0.11722243260588638</c:v>
                </c:pt>
                <c:pt idx="3">
                  <c:v>0.15676471139697318</c:v>
                </c:pt>
                <c:pt idx="4">
                  <c:v>0.20652509226599669</c:v>
                </c:pt>
                <c:pt idx="5">
                  <c:v>0.26707771296606059</c:v>
                </c:pt>
                <c:pt idx="6">
                  <c:v>0.3378254164233857</c:v>
                </c:pt>
                <c:pt idx="7">
                  <c:v>0.41665991863882407</c:v>
                </c:pt>
                <c:pt idx="8">
                  <c:v>0.49999999999999978</c:v>
                </c:pt>
                <c:pt idx="9">
                  <c:v>0.58334008136117554</c:v>
                </c:pt>
                <c:pt idx="10">
                  <c:v>0.66217458357661396</c:v>
                </c:pt>
                <c:pt idx="11">
                  <c:v>0.73292228703393913</c:v>
                </c:pt>
                <c:pt idx="12">
                  <c:v>0.79347490773400331</c:v>
                </c:pt>
                <c:pt idx="13">
                  <c:v>0.84323528860302677</c:v>
                </c:pt>
                <c:pt idx="14">
                  <c:v>0.88277756739411362</c:v>
                </c:pt>
                <c:pt idx="15">
                  <c:v>0.91337040512105738</c:v>
                </c:pt>
                <c:pt idx="16">
                  <c:v>0.93655292855965833</c:v>
                </c:pt>
                <c:pt idx="17">
                  <c:v>0.95384518107282013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09F-4EF5-B1ED-E8862535F4F9}"/>
            </c:ext>
          </c:extLst>
        </c:ser>
        <c:ser>
          <c:idx val="2"/>
          <c:order val="2"/>
          <c:tx>
            <c:v>Bin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'Model2-5'!$N$3:$N$9</c:f>
              <c:numCache>
                <c:formatCode>0.00</c:formatCode>
                <c:ptCount val="7"/>
                <c:pt idx="0">
                  <c:v>71.694002489334977</c:v>
                </c:pt>
                <c:pt idx="1">
                  <c:v>80.518306626253676</c:v>
                </c:pt>
                <c:pt idx="2">
                  <c:v>90.38592827371096</c:v>
                </c:pt>
                <c:pt idx="3">
                  <c:v>99.964359161513912</c:v>
                </c:pt>
                <c:pt idx="4">
                  <c:v>109.67035967584968</c:v>
                </c:pt>
                <c:pt idx="5">
                  <c:v>119.45772281297927</c:v>
                </c:pt>
                <c:pt idx="6">
                  <c:v>128.06527467452796</c:v>
                </c:pt>
              </c:numCache>
            </c:numRef>
          </c:xVal>
          <c:yVal>
            <c:numRef>
              <c:f>'Model2-5'!$O$3:$O$9</c:f>
              <c:numCache>
                <c:formatCode>0.000</c:formatCode>
                <c:ptCount val="7"/>
                <c:pt idx="0">
                  <c:v>0.2</c:v>
                </c:pt>
                <c:pt idx="1">
                  <c:v>0.29729729729729731</c:v>
                </c:pt>
                <c:pt idx="2">
                  <c:v>0.26229508196721313</c:v>
                </c:pt>
                <c:pt idx="3">
                  <c:v>0.48148148148148145</c:v>
                </c:pt>
                <c:pt idx="4">
                  <c:v>0.70491803278688525</c:v>
                </c:pt>
                <c:pt idx="5">
                  <c:v>0.7567567567567568</c:v>
                </c:pt>
                <c:pt idx="6">
                  <c:v>0.9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BB5-466E-846C-90E649E39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34552"/>
        <c:axId val="641035336"/>
      </c:scatterChart>
      <c:valAx>
        <c:axId val="641034552"/>
        <c:scaling>
          <c:orientation val="minMax"/>
          <c:max val="125"/>
          <c:min val="7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Predictor: Average = 100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035336"/>
        <c:crosses val="autoZero"/>
        <c:crossBetween val="midCat"/>
      </c:valAx>
      <c:valAx>
        <c:axId val="6410353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03455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Compare</a:t>
            </a:r>
            <a:r>
              <a:rPr lang="en-US" baseline="0"/>
              <a:t> Logistic-OLS-Grouped with Logistic-MLE</a:t>
            </a:r>
            <a:br>
              <a:rPr lang="en-US" baseline="0"/>
            </a:br>
            <a:r>
              <a:rPr lang="en-US" sz="1200" baseline="0"/>
              <a:t>Correl(Continuous Predictor, Binary Outcome) = 0.58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23953703703703705"/>
          <c:w val="0.87755796150481191"/>
          <c:h val="0.582669874599008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'Model2-7'!$H$11</c:f>
              <c:strCache>
                <c:ptCount val="1"/>
                <c:pt idx="0">
                  <c:v>Logistic-OLS-Grp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'Model2-7'!$E$12:$E$32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</c:numCache>
            </c:numRef>
          </c:xVal>
          <c:yVal>
            <c:numRef>
              <c:f>'Model2-7'!$F$12:$F$32</c:f>
              <c:numCache>
                <c:formatCode>0.000</c:formatCode>
                <c:ptCount val="21"/>
                <c:pt idx="0">
                  <c:v>-0.3314508729701382</c:v>
                </c:pt>
                <c:pt idx="1">
                  <c:v>-0.22753471296236949</c:v>
                </c:pt>
                <c:pt idx="2">
                  <c:v>-0.12361855295460056</c:v>
                </c:pt>
                <c:pt idx="3">
                  <c:v>-1.9702392946831848E-2</c:v>
                </c:pt>
                <c:pt idx="4">
                  <c:v>8.4213767060937084E-2</c:v>
                </c:pt>
                <c:pt idx="5">
                  <c:v>0.18812992706870602</c:v>
                </c:pt>
                <c:pt idx="6">
                  <c:v>0.29204608707647473</c:v>
                </c:pt>
                <c:pt idx="7">
                  <c:v>0.39596224708424366</c:v>
                </c:pt>
                <c:pt idx="8">
                  <c:v>0.49987840709201237</c:v>
                </c:pt>
                <c:pt idx="9">
                  <c:v>0.60379456709978152</c:v>
                </c:pt>
                <c:pt idx="10">
                  <c:v>0.70771072710755023</c:v>
                </c:pt>
                <c:pt idx="11">
                  <c:v>0.81162688711531894</c:v>
                </c:pt>
                <c:pt idx="12">
                  <c:v>0.91554304712308809</c:v>
                </c:pt>
                <c:pt idx="13">
                  <c:v>1.0194592071308568</c:v>
                </c:pt>
                <c:pt idx="14">
                  <c:v>1.1233753671386255</c:v>
                </c:pt>
                <c:pt idx="15">
                  <c:v>1.2272915271463942</c:v>
                </c:pt>
                <c:pt idx="16">
                  <c:v>1.3312076871541634</c:v>
                </c:pt>
                <c:pt idx="17">
                  <c:v>1.4351238471619321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A75-43F4-86CF-9080F04F0599}"/>
            </c:ext>
          </c:extLst>
        </c:ser>
        <c:ser>
          <c:idx val="1"/>
          <c:order val="1"/>
          <c:tx>
            <c:strRef>
              <c:f>'Model2-7'!$G$11</c:f>
              <c:strCache>
                <c:ptCount val="1"/>
                <c:pt idx="0">
                  <c:v>Logistic MLE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'Model2-7'!$E$12:$E$32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</c:numCache>
            </c:numRef>
          </c:xVal>
          <c:yVal>
            <c:numRef>
              <c:f>'Model2-7'!$G$12:$G$32</c:f>
              <c:numCache>
                <c:formatCode>0.000</c:formatCode>
                <c:ptCount val="21"/>
                <c:pt idx="0">
                  <c:v>8.2931308919221985E-3</c:v>
                </c:pt>
                <c:pt idx="1">
                  <c:v>1.4979202738153001E-2</c:v>
                </c:pt>
                <c:pt idx="2">
                  <c:v>2.6909439906012102E-2</c:v>
                </c:pt>
                <c:pt idx="3">
                  <c:v>4.7879689849918868E-2</c:v>
                </c:pt>
                <c:pt idx="4">
                  <c:v>8.3784774267749787E-2</c:v>
                </c:pt>
                <c:pt idx="5">
                  <c:v>0.14258301162200457</c:v>
                </c:pt>
                <c:pt idx="6">
                  <c:v>0.23218755843963973</c:v>
                </c:pt>
                <c:pt idx="7">
                  <c:v>0.35480139543681755</c:v>
                </c:pt>
                <c:pt idx="8">
                  <c:v>0.49999999999999956</c:v>
                </c:pt>
                <c:pt idx="9">
                  <c:v>0.64519860456318201</c:v>
                </c:pt>
                <c:pt idx="10">
                  <c:v>0.76781244156035999</c:v>
                </c:pt>
                <c:pt idx="11">
                  <c:v>0.85741698837799518</c:v>
                </c:pt>
                <c:pt idx="12">
                  <c:v>0.91621522573225012</c:v>
                </c:pt>
                <c:pt idx="13">
                  <c:v>0.95212031015008103</c:v>
                </c:pt>
                <c:pt idx="14">
                  <c:v>0.97309056009398798</c:v>
                </c:pt>
                <c:pt idx="15">
                  <c:v>0.98502079726184688</c:v>
                </c:pt>
                <c:pt idx="16">
                  <c:v>0.99170686910807782</c:v>
                </c:pt>
                <c:pt idx="17">
                  <c:v>0.99542243496586236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75-43F4-86CF-9080F04F0599}"/>
            </c:ext>
          </c:extLst>
        </c:ser>
        <c:ser>
          <c:idx val="2"/>
          <c:order val="2"/>
          <c:tx>
            <c:strRef>
              <c:f>'Model2-7'!$M$2</c:f>
              <c:strCache>
                <c:ptCount val="1"/>
                <c:pt idx="0">
                  <c:v>Group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'Model2-7'!$N$3:$N$10</c:f>
              <c:numCache>
                <c:formatCode>0.00</c:formatCode>
                <c:ptCount val="8"/>
                <c:pt idx="0">
                  <c:v>80.350150979221027</c:v>
                </c:pt>
                <c:pt idx="1">
                  <c:v>90.077354288804187</c:v>
                </c:pt>
                <c:pt idx="2">
                  <c:v>95.014391559093937</c:v>
                </c:pt>
                <c:pt idx="3">
                  <c:v>100.00314430426164</c:v>
                </c:pt>
                <c:pt idx="4">
                  <c:v>104.98185260430756</c:v>
                </c:pt>
                <c:pt idx="5">
                  <c:v>109.91930478233535</c:v>
                </c:pt>
                <c:pt idx="6">
                  <c:v>115.01740253174309</c:v>
                </c:pt>
                <c:pt idx="7">
                  <c:v>123.17523351406993</c:v>
                </c:pt>
              </c:numCache>
            </c:numRef>
          </c:xVal>
          <c:yVal>
            <c:numRef>
              <c:f>'Model2-7'!$L$14</c:f>
              <c:numCache>
                <c:formatCode>General</c:formatCode>
                <c:ptCount val="1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87A-456E-83AE-AD2D126C7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35728"/>
        <c:axId val="549525784"/>
      </c:scatterChart>
      <c:valAx>
        <c:axId val="641035728"/>
        <c:scaling>
          <c:orientation val="minMax"/>
          <c:max val="110"/>
          <c:min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Predictor: Mean = 100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525784"/>
        <c:crosses val="autoZero"/>
        <c:crossBetween val="midCat"/>
      </c:valAx>
      <c:valAx>
        <c:axId val="549525784"/>
        <c:scaling>
          <c:orientation val="minMax"/>
          <c:max val="0.75000000000000011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03572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Compare</a:t>
            </a:r>
            <a:r>
              <a:rPr lang="en-US" baseline="0"/>
              <a:t> Linear OLS with Logistic MLE</a:t>
            </a:r>
            <a:br>
              <a:rPr lang="en-US" baseline="0"/>
            </a:br>
            <a:r>
              <a:rPr lang="en-US" sz="1200" b="0" i="0" baseline="0">
                <a:effectLst/>
              </a:rPr>
              <a:t>Correl(Continuous Predictor, Binary Outcome) = 0.58</a:t>
            </a:r>
            <a:endParaRPr lang="en-US" sz="1200" b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strRef>
              <c:f>'Model2-7'!$M$2</c:f>
              <c:strCache>
                <c:ptCount val="1"/>
                <c:pt idx="0">
                  <c:v>Group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'Model2-7'!$N$3:$N$10</c:f>
              <c:numCache>
                <c:formatCode>0.00</c:formatCode>
                <c:ptCount val="8"/>
                <c:pt idx="0">
                  <c:v>80.350150979221027</c:v>
                </c:pt>
                <c:pt idx="1">
                  <c:v>90.077354288804187</c:v>
                </c:pt>
                <c:pt idx="2">
                  <c:v>95.014391559093937</c:v>
                </c:pt>
                <c:pt idx="3">
                  <c:v>100.00314430426164</c:v>
                </c:pt>
                <c:pt idx="4">
                  <c:v>104.98185260430756</c:v>
                </c:pt>
                <c:pt idx="5">
                  <c:v>109.91930478233535</c:v>
                </c:pt>
                <c:pt idx="6">
                  <c:v>115.01740253174309</c:v>
                </c:pt>
                <c:pt idx="7">
                  <c:v>123.17523351406993</c:v>
                </c:pt>
              </c:numCache>
            </c:numRef>
          </c:xVal>
          <c:yVal>
            <c:numRef>
              <c:f>'Model2-7'!$O$3:$O$10</c:f>
              <c:numCache>
                <c:formatCode>0.000</c:formatCode>
                <c:ptCount val="8"/>
                <c:pt idx="0">
                  <c:v>0.1</c:v>
                </c:pt>
                <c:pt idx="1">
                  <c:v>0.29032258064516131</c:v>
                </c:pt>
                <c:pt idx="2">
                  <c:v>0.35135135135135137</c:v>
                </c:pt>
                <c:pt idx="3">
                  <c:v>0.52272727272727271</c:v>
                </c:pt>
                <c:pt idx="4">
                  <c:v>0.52941176470588236</c:v>
                </c:pt>
                <c:pt idx="5">
                  <c:v>0.74193548387096775</c:v>
                </c:pt>
                <c:pt idx="6">
                  <c:v>0.875</c:v>
                </c:pt>
                <c:pt idx="7">
                  <c:v>0.97058823529411764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A5-41E8-AEE5-6B0F82DA2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527352"/>
        <c:axId val="549527744"/>
      </c:scatterChart>
      <c:scatterChart>
        <c:scatterStyle val="smoothMarker"/>
        <c:varyColors val="0"/>
        <c:ser>
          <c:idx val="0"/>
          <c:order val="0"/>
          <c:tx>
            <c:strRef>
              <c:f>'Model2-7'!$H$11</c:f>
              <c:strCache>
                <c:ptCount val="1"/>
                <c:pt idx="0">
                  <c:v>Logistic-OLS-Grp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'Model2-7'!$E$12:$E$32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</c:numCache>
            </c:numRef>
          </c:xVal>
          <c:yVal>
            <c:numRef>
              <c:f>'Model2-7'!$H$12:$H$32</c:f>
              <c:numCache>
                <c:formatCode>0.000</c:formatCode>
                <c:ptCount val="21"/>
                <c:pt idx="0">
                  <c:v>7.1925697610506177E-3</c:v>
                </c:pt>
                <c:pt idx="1">
                  <c:v>1.3374664999300357E-2</c:v>
                </c:pt>
                <c:pt idx="2">
                  <c:v>2.4737941822097126E-2</c:v>
                </c:pt>
                <c:pt idx="3">
                  <c:v>4.5312204472550799E-2</c:v>
                </c:pt>
                <c:pt idx="4">
                  <c:v>8.1566723447807937E-2</c:v>
                </c:pt>
                <c:pt idx="5">
                  <c:v>0.1424989466593668</c:v>
                </c:pt>
                <c:pt idx="6">
                  <c:v>0.23719357457617041</c:v>
                </c:pt>
                <c:pt idx="7">
                  <c:v>0.36782298501511296</c:v>
                </c:pt>
                <c:pt idx="8">
                  <c:v>0.52123532889954505</c:v>
                </c:pt>
                <c:pt idx="9">
                  <c:v>0.67074411976615478</c:v>
                </c:pt>
                <c:pt idx="10">
                  <c:v>0.79217938838627389</c:v>
                </c:pt>
                <c:pt idx="11">
                  <c:v>0.8770377549162377</c:v>
                </c:pt>
                <c:pt idx="12">
                  <c:v>0.93029519942975247</c:v>
                </c:pt>
                <c:pt idx="13">
                  <c:v>0.96149839048068775</c:v>
                </c:pt>
                <c:pt idx="14">
                  <c:v>0.97904813049863193</c:v>
                </c:pt>
                <c:pt idx="15">
                  <c:v>0.98869245377540427</c:v>
                </c:pt>
                <c:pt idx="16">
                  <c:v>0.99392495969428285</c:v>
                </c:pt>
                <c:pt idx="17">
                  <c:v>0.99674412542796009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115-4224-BF3F-F460B7617494}"/>
            </c:ext>
          </c:extLst>
        </c:ser>
        <c:ser>
          <c:idx val="1"/>
          <c:order val="1"/>
          <c:tx>
            <c:strRef>
              <c:f>'Model2-7'!$G$11</c:f>
              <c:strCache>
                <c:ptCount val="1"/>
                <c:pt idx="0">
                  <c:v>Logistic MLE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'Model2-7'!$E$12:$E$32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</c:numCache>
            </c:numRef>
          </c:xVal>
          <c:yVal>
            <c:numRef>
              <c:f>'Model2-7'!$G$12:$G$32</c:f>
              <c:numCache>
                <c:formatCode>0.000</c:formatCode>
                <c:ptCount val="21"/>
                <c:pt idx="0">
                  <c:v>8.2931308919221985E-3</c:v>
                </c:pt>
                <c:pt idx="1">
                  <c:v>1.4979202738153001E-2</c:v>
                </c:pt>
                <c:pt idx="2">
                  <c:v>2.6909439906012102E-2</c:v>
                </c:pt>
                <c:pt idx="3">
                  <c:v>4.7879689849918868E-2</c:v>
                </c:pt>
                <c:pt idx="4">
                  <c:v>8.3784774267749787E-2</c:v>
                </c:pt>
                <c:pt idx="5">
                  <c:v>0.14258301162200457</c:v>
                </c:pt>
                <c:pt idx="6">
                  <c:v>0.23218755843963973</c:v>
                </c:pt>
                <c:pt idx="7">
                  <c:v>0.35480139543681755</c:v>
                </c:pt>
                <c:pt idx="8">
                  <c:v>0.49999999999999956</c:v>
                </c:pt>
                <c:pt idx="9">
                  <c:v>0.64519860456318201</c:v>
                </c:pt>
                <c:pt idx="10">
                  <c:v>0.76781244156035999</c:v>
                </c:pt>
                <c:pt idx="11">
                  <c:v>0.85741698837799518</c:v>
                </c:pt>
                <c:pt idx="12">
                  <c:v>0.91621522573225012</c:v>
                </c:pt>
                <c:pt idx="13">
                  <c:v>0.95212031015008103</c:v>
                </c:pt>
                <c:pt idx="14">
                  <c:v>0.97309056009398798</c:v>
                </c:pt>
                <c:pt idx="15">
                  <c:v>0.98502079726184688</c:v>
                </c:pt>
                <c:pt idx="16">
                  <c:v>0.99170686910807782</c:v>
                </c:pt>
                <c:pt idx="17">
                  <c:v>0.99542243496586236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115-4224-BF3F-F460B7617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527352"/>
        <c:axId val="549527744"/>
      </c:scatterChart>
      <c:valAx>
        <c:axId val="549527352"/>
        <c:scaling>
          <c:orientation val="minMax"/>
          <c:max val="120"/>
          <c:min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Predictor: Average = 100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527744"/>
        <c:crosses val="autoZero"/>
        <c:crossBetween val="midCat"/>
      </c:valAx>
      <c:valAx>
        <c:axId val="5495277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52735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Compare</a:t>
            </a:r>
            <a:r>
              <a:rPr lang="en-US" baseline="0"/>
              <a:t> Logistic-OLS-Grouped with Logistic-MLE</a:t>
            </a:r>
            <a:br>
              <a:rPr lang="en-US" baseline="0"/>
            </a:br>
            <a:r>
              <a:rPr lang="en-US" sz="1200" baseline="0"/>
              <a:t>Correl(Continuous Predictor, Binary Outcome) = 0.81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23953703703703705"/>
          <c:w val="0.87755796150481191"/>
          <c:h val="0.58266987459900843"/>
        </c:manualLayout>
      </c:layout>
      <c:scatterChart>
        <c:scatterStyle val="lineMarker"/>
        <c:varyColors val="0"/>
        <c:ser>
          <c:idx val="2"/>
          <c:order val="2"/>
          <c:tx>
            <c:v>Bins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'Model2-9'!$N$3:$N$8</c:f>
              <c:numCache>
                <c:formatCode>0.00</c:formatCode>
                <c:ptCount val="6"/>
                <c:pt idx="0">
                  <c:v>87.670553025428617</c:v>
                </c:pt>
                <c:pt idx="1">
                  <c:v>99.015675433435746</c:v>
                </c:pt>
                <c:pt idx="2">
                  <c:v>99.980867028208465</c:v>
                </c:pt>
                <c:pt idx="3">
                  <c:v>100.96792032443248</c:v>
                </c:pt>
                <c:pt idx="4">
                  <c:v>102.04331366504529</c:v>
                </c:pt>
                <c:pt idx="5">
                  <c:v>113.12992525466655</c:v>
                </c:pt>
              </c:numCache>
            </c:numRef>
          </c:xVal>
          <c:yVal>
            <c:numRef>
              <c:f>'Model2-9'!$O$3:$O$8</c:f>
              <c:numCache>
                <c:formatCode>0.00</c:formatCode>
                <c:ptCount val="6"/>
                <c:pt idx="0">
                  <c:v>7.2992700729927005E-3</c:v>
                </c:pt>
                <c:pt idx="1">
                  <c:v>0.44444444444444442</c:v>
                </c:pt>
                <c:pt idx="2">
                  <c:v>0.5</c:v>
                </c:pt>
                <c:pt idx="3">
                  <c:v>0.88888888888888884</c:v>
                </c:pt>
                <c:pt idx="4">
                  <c:v>0.77777777777777779</c:v>
                </c:pt>
                <c:pt idx="5">
                  <c:v>0.98425196850393704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50F-4140-A1FD-246829DD6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528136"/>
        <c:axId val="549529312"/>
      </c:scatterChart>
      <c:scatterChart>
        <c:scatterStyle val="smoothMarker"/>
        <c:varyColors val="0"/>
        <c:ser>
          <c:idx val="0"/>
          <c:order val="0"/>
          <c:tx>
            <c:strRef>
              <c:f>'Model2-9'!$H$11</c:f>
              <c:strCache>
                <c:ptCount val="1"/>
                <c:pt idx="0">
                  <c:v>Logistic-OLS-Grp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'Model2-9'!$E$12:$E$32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94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106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</c:numCache>
            </c:numRef>
          </c:xVal>
          <c:yVal>
            <c:numRef>
              <c:f>'Model2-9'!$H$12:$H$32</c:f>
              <c:numCache>
                <c:formatCode>0.000</c:formatCode>
                <c:ptCount val="21"/>
                <c:pt idx="0">
                  <c:v>6.8935528947460086E-7</c:v>
                </c:pt>
                <c:pt idx="1">
                  <c:v>4.174264174421879E-6</c:v>
                </c:pt>
                <c:pt idx="2">
                  <c:v>2.5276043712878925E-5</c:v>
                </c:pt>
                <c:pt idx="3">
                  <c:v>1.5303541280789566E-4</c:v>
                </c:pt>
                <c:pt idx="4">
                  <c:v>9.2596465805185643E-4</c:v>
                </c:pt>
                <c:pt idx="5">
                  <c:v>5.5809036655886145E-3</c:v>
                </c:pt>
                <c:pt idx="6">
                  <c:v>3.286696630063593E-2</c:v>
                </c:pt>
                <c:pt idx="7">
                  <c:v>0.12552531228461114</c:v>
                </c:pt>
                <c:pt idx="8">
                  <c:v>0.17066410793699113</c:v>
                </c:pt>
                <c:pt idx="9">
                  <c:v>0.55478223775912261</c:v>
                </c:pt>
                <c:pt idx="10">
                  <c:v>0.88297943479356611</c:v>
                </c:pt>
                <c:pt idx="11">
                  <c:v>0.91537779998411095</c:v>
                </c:pt>
                <c:pt idx="12">
                  <c:v>0.97858240635554061</c:v>
                </c:pt>
                <c:pt idx="13">
                  <c:v>0.99639862736833362</c:v>
                </c:pt>
                <c:pt idx="14">
                  <c:v>0.99940346290155846</c:v>
                </c:pt>
                <c:pt idx="15">
                  <c:v>0.99990143664723374</c:v>
                </c:pt>
                <c:pt idx="16">
                  <c:v>0.99998372155657878</c:v>
                </c:pt>
                <c:pt idx="17">
                  <c:v>0.99999731168320771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50F-4140-A1FD-246829DD698F}"/>
            </c:ext>
          </c:extLst>
        </c:ser>
        <c:ser>
          <c:idx val="1"/>
          <c:order val="1"/>
          <c:tx>
            <c:strRef>
              <c:f>'Model2-9'!$G$11</c:f>
              <c:strCache>
                <c:ptCount val="1"/>
                <c:pt idx="0">
                  <c:v>Logistic MLE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9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50F-4140-A1FD-246829DD698F}"/>
              </c:ext>
            </c:extLst>
          </c:dPt>
          <c:xVal>
            <c:numRef>
              <c:f>'Model2-9'!$E$12:$E$32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94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106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</c:numCache>
            </c:numRef>
          </c:xVal>
          <c:yVal>
            <c:numRef>
              <c:f>'Model2-9'!$G$12:$G$32</c:f>
              <c:numCache>
                <c:formatCode>0.000</c:formatCode>
                <c:ptCount val="21"/>
                <c:pt idx="0">
                  <c:v>8.1561838562430381E-15</c:v>
                </c:pt>
                <c:pt idx="1">
                  <c:v>4.7049079517383593E-13</c:v>
                </c:pt>
                <c:pt idx="2">
                  <c:v>2.7140338207073261E-11</c:v>
                </c:pt>
                <c:pt idx="3">
                  <c:v>1.5655948308374165E-9</c:v>
                </c:pt>
                <c:pt idx="4">
                  <c:v>9.0311584988015594E-8</c:v>
                </c:pt>
                <c:pt idx="5">
                  <c:v>5.20961183076941E-6</c:v>
                </c:pt>
                <c:pt idx="6">
                  <c:v>3.0042858873039244E-4</c:v>
                </c:pt>
                <c:pt idx="7">
                  <c:v>7.6452205199227848E-3</c:v>
                </c:pt>
                <c:pt idx="8">
                  <c:v>1.7040082176569722E-2</c:v>
                </c:pt>
                <c:pt idx="9">
                  <c:v>0.50000000000000355</c:v>
                </c:pt>
                <c:pt idx="10">
                  <c:v>0.98295991782343062</c:v>
                </c:pt>
                <c:pt idx="11">
                  <c:v>0.99235477948007733</c:v>
                </c:pt>
                <c:pt idx="12">
                  <c:v>0.99969957141126964</c:v>
                </c:pt>
                <c:pt idx="13">
                  <c:v>0.9999947903881693</c:v>
                </c:pt>
                <c:pt idx="14">
                  <c:v>0.99999990968841501</c:v>
                </c:pt>
                <c:pt idx="15">
                  <c:v>0.99999999843440524</c:v>
                </c:pt>
                <c:pt idx="16">
                  <c:v>0.99999999997285971</c:v>
                </c:pt>
                <c:pt idx="17">
                  <c:v>0.99999999999952949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50F-4140-A1FD-246829DD6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528136"/>
        <c:axId val="549529312"/>
      </c:scatterChart>
      <c:valAx>
        <c:axId val="549528136"/>
        <c:scaling>
          <c:orientation val="minMax"/>
          <c:max val="110"/>
          <c:min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Predictor: Mean = 100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529312"/>
        <c:crosses val="autoZero"/>
        <c:crossBetween val="midCat"/>
      </c:valAx>
      <c:valAx>
        <c:axId val="549529312"/>
        <c:scaling>
          <c:orientation val="minMax"/>
          <c:max val="0.75000000000000011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528136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Compare</a:t>
            </a:r>
            <a:r>
              <a:rPr lang="en-US" baseline="0"/>
              <a:t> Logistic-OLS-Grouped with Logistic-MLE</a:t>
            </a:r>
            <a:br>
              <a:rPr lang="en-US" baseline="0"/>
            </a:br>
            <a:r>
              <a:rPr lang="en-US" sz="1200" b="0" i="0" baseline="0">
                <a:effectLst/>
              </a:rPr>
              <a:t>Correl(Continuous Predictor, Binary Outcome) = 0.81</a:t>
            </a:r>
            <a:endParaRPr lang="en-US" sz="1200" b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strRef>
              <c:f>'Model2-9'!$M$2</c:f>
              <c:strCache>
                <c:ptCount val="1"/>
                <c:pt idx="0">
                  <c:v>Group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'Model2-9'!$N$3:$N$8</c:f>
              <c:numCache>
                <c:formatCode>0.00</c:formatCode>
                <c:ptCount val="6"/>
                <c:pt idx="0">
                  <c:v>87.670553025428617</c:v>
                </c:pt>
                <c:pt idx="1">
                  <c:v>99.015675433435746</c:v>
                </c:pt>
                <c:pt idx="2">
                  <c:v>99.980867028208465</c:v>
                </c:pt>
                <c:pt idx="3">
                  <c:v>100.96792032443248</c:v>
                </c:pt>
                <c:pt idx="4">
                  <c:v>102.04331366504529</c:v>
                </c:pt>
                <c:pt idx="5">
                  <c:v>113.12992525466655</c:v>
                </c:pt>
              </c:numCache>
            </c:numRef>
          </c:xVal>
          <c:yVal>
            <c:numRef>
              <c:f>'Model2-9'!$O$3:$O$8</c:f>
              <c:numCache>
                <c:formatCode>0.00</c:formatCode>
                <c:ptCount val="6"/>
                <c:pt idx="0">
                  <c:v>7.2992700729927005E-3</c:v>
                </c:pt>
                <c:pt idx="1">
                  <c:v>0.44444444444444442</c:v>
                </c:pt>
                <c:pt idx="2">
                  <c:v>0.5</c:v>
                </c:pt>
                <c:pt idx="3">
                  <c:v>0.88888888888888884</c:v>
                </c:pt>
                <c:pt idx="4">
                  <c:v>0.77777777777777779</c:v>
                </c:pt>
                <c:pt idx="5">
                  <c:v>0.98425196850393704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170-4BB7-9103-6F18DFD68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965912"/>
        <c:axId val="650966696"/>
      </c:scatterChart>
      <c:scatterChart>
        <c:scatterStyle val="smoothMarker"/>
        <c:varyColors val="0"/>
        <c:ser>
          <c:idx val="0"/>
          <c:order val="0"/>
          <c:tx>
            <c:strRef>
              <c:f>'Model2-9'!$H$11</c:f>
              <c:strCache>
                <c:ptCount val="1"/>
                <c:pt idx="0">
                  <c:v>Logistic-OLS-Grp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'Model2-9'!$E$12:$E$42</c:f>
              <c:numCache>
                <c:formatCode>General</c:formatCode>
                <c:ptCount val="3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94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106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</c:numCache>
            </c:numRef>
          </c:xVal>
          <c:yVal>
            <c:numRef>
              <c:f>'Model2-9'!$H$12:$H$42</c:f>
              <c:numCache>
                <c:formatCode>0.000</c:formatCode>
                <c:ptCount val="31"/>
                <c:pt idx="0">
                  <c:v>6.8935528947460086E-7</c:v>
                </c:pt>
                <c:pt idx="1">
                  <c:v>4.174264174421879E-6</c:v>
                </c:pt>
                <c:pt idx="2">
                  <c:v>2.5276043712878925E-5</c:v>
                </c:pt>
                <c:pt idx="3">
                  <c:v>1.5303541280789566E-4</c:v>
                </c:pt>
                <c:pt idx="4">
                  <c:v>9.2596465805185643E-4</c:v>
                </c:pt>
                <c:pt idx="5">
                  <c:v>5.5809036655886145E-3</c:v>
                </c:pt>
                <c:pt idx="6">
                  <c:v>3.286696630063593E-2</c:v>
                </c:pt>
                <c:pt idx="7">
                  <c:v>0.12552531228461114</c:v>
                </c:pt>
                <c:pt idx="8">
                  <c:v>0.17066410793699113</c:v>
                </c:pt>
                <c:pt idx="9">
                  <c:v>0.55478223775912261</c:v>
                </c:pt>
                <c:pt idx="10">
                  <c:v>0.88297943479356611</c:v>
                </c:pt>
                <c:pt idx="11">
                  <c:v>0.91537779998411095</c:v>
                </c:pt>
                <c:pt idx="12">
                  <c:v>0.97858240635554061</c:v>
                </c:pt>
                <c:pt idx="13">
                  <c:v>0.99639862736833362</c:v>
                </c:pt>
                <c:pt idx="14">
                  <c:v>0.99940346290155846</c:v>
                </c:pt>
                <c:pt idx="15">
                  <c:v>0.99990143664723374</c:v>
                </c:pt>
                <c:pt idx="16">
                  <c:v>0.99998372155657878</c:v>
                </c:pt>
                <c:pt idx="17">
                  <c:v>0.99999731168320771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170-4BB7-9103-6F18DFD68665}"/>
            </c:ext>
          </c:extLst>
        </c:ser>
        <c:ser>
          <c:idx val="1"/>
          <c:order val="1"/>
          <c:tx>
            <c:strRef>
              <c:f>'Model2-9'!$G$11</c:f>
              <c:strCache>
                <c:ptCount val="1"/>
                <c:pt idx="0">
                  <c:v>Logistic MLE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'Model2-9'!$E$12:$E$42</c:f>
              <c:numCache>
                <c:formatCode>General</c:formatCode>
                <c:ptCount val="3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94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106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</c:numCache>
            </c:numRef>
          </c:xVal>
          <c:yVal>
            <c:numRef>
              <c:f>'Model2-9'!$G$12:$G$42</c:f>
              <c:numCache>
                <c:formatCode>0.000</c:formatCode>
                <c:ptCount val="31"/>
                <c:pt idx="0">
                  <c:v>8.1561838562430381E-15</c:v>
                </c:pt>
                <c:pt idx="1">
                  <c:v>4.7049079517383593E-13</c:v>
                </c:pt>
                <c:pt idx="2">
                  <c:v>2.7140338207073261E-11</c:v>
                </c:pt>
                <c:pt idx="3">
                  <c:v>1.5655948308374165E-9</c:v>
                </c:pt>
                <c:pt idx="4">
                  <c:v>9.0311584988015594E-8</c:v>
                </c:pt>
                <c:pt idx="5">
                  <c:v>5.20961183076941E-6</c:v>
                </c:pt>
                <c:pt idx="6">
                  <c:v>3.0042858873039244E-4</c:v>
                </c:pt>
                <c:pt idx="7">
                  <c:v>7.6452205199227848E-3</c:v>
                </c:pt>
                <c:pt idx="8">
                  <c:v>1.7040082176569722E-2</c:v>
                </c:pt>
                <c:pt idx="9">
                  <c:v>0.50000000000000355</c:v>
                </c:pt>
                <c:pt idx="10">
                  <c:v>0.98295991782343062</c:v>
                </c:pt>
                <c:pt idx="11">
                  <c:v>0.99235477948007733</c:v>
                </c:pt>
                <c:pt idx="12">
                  <c:v>0.99969957141126964</c:v>
                </c:pt>
                <c:pt idx="13">
                  <c:v>0.9999947903881693</c:v>
                </c:pt>
                <c:pt idx="14">
                  <c:v>0.99999990968841501</c:v>
                </c:pt>
                <c:pt idx="15">
                  <c:v>0.99999999843440524</c:v>
                </c:pt>
                <c:pt idx="16">
                  <c:v>0.99999999997285971</c:v>
                </c:pt>
                <c:pt idx="17">
                  <c:v>0.99999999999952949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170-4BB7-9103-6F18DFD68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965912"/>
        <c:axId val="650966696"/>
      </c:scatterChart>
      <c:valAx>
        <c:axId val="650965912"/>
        <c:scaling>
          <c:orientation val="minMax"/>
          <c:max val="120"/>
          <c:min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Predictor: Average = 100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966696"/>
        <c:crosses val="autoZero"/>
        <c:crossBetween val="midCat"/>
      </c:valAx>
      <c:valAx>
        <c:axId val="6509666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96591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Compare</a:t>
            </a:r>
            <a:r>
              <a:rPr lang="en-US" baseline="0"/>
              <a:t> Linear OLS with Logistic MLE</a:t>
            </a:r>
            <a:br>
              <a:rPr lang="en-US" baseline="0"/>
            </a:br>
            <a:r>
              <a:rPr lang="en-US" sz="1200" b="0" i="0" baseline="0">
                <a:effectLst/>
              </a:rPr>
              <a:t>Correl(Continuous Predictor, Binary Outcome) = 0.13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553149606299214E-2"/>
          <c:y val="0.23953703703703705"/>
          <c:w val="0.8648912948381452"/>
          <c:h val="0.5965587634878972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Model1A!$F$11</c:f>
              <c:strCache>
                <c:ptCount val="1"/>
                <c:pt idx="0">
                  <c:v>Linear OLS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Model1A!$E$12:$E$32</c:f>
              <c:numCache>
                <c:formatCode>General</c:formatCode>
                <c:ptCount val="21"/>
                <c:pt idx="0">
                  <c:v>-5.7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Model1A!$F$12:$F$32</c:f>
              <c:numCache>
                <c:formatCode>0.000</c:formatCode>
                <c:ptCount val="21"/>
                <c:pt idx="0">
                  <c:v>-3.4602605500743192E-4</c:v>
                </c:pt>
                <c:pt idx="1">
                  <c:v>7.3967537524164878E-2</c:v>
                </c:pt>
                <c:pt idx="2">
                  <c:v>0.12130101751089883</c:v>
                </c:pt>
                <c:pt idx="3">
                  <c:v>0.16863449749763279</c:v>
                </c:pt>
                <c:pt idx="4">
                  <c:v>0.21596797748436675</c:v>
                </c:pt>
                <c:pt idx="5">
                  <c:v>0.26330145747110068</c:v>
                </c:pt>
                <c:pt idx="6">
                  <c:v>0.31063493745783466</c:v>
                </c:pt>
                <c:pt idx="7">
                  <c:v>0.35796841744456859</c:v>
                </c:pt>
                <c:pt idx="8">
                  <c:v>0.40530189743130257</c:v>
                </c:pt>
                <c:pt idx="9">
                  <c:v>0.4526353774180365</c:v>
                </c:pt>
                <c:pt idx="10">
                  <c:v>0.49996885740477048</c:v>
                </c:pt>
                <c:pt idx="11">
                  <c:v>0.54730233739150447</c:v>
                </c:pt>
                <c:pt idx="12">
                  <c:v>0.59463581737823845</c:v>
                </c:pt>
                <c:pt idx="13">
                  <c:v>0.64196929736497244</c:v>
                </c:pt>
                <c:pt idx="14">
                  <c:v>0.6893027773517062</c:v>
                </c:pt>
                <c:pt idx="15">
                  <c:v>0.73663625733844018</c:v>
                </c:pt>
                <c:pt idx="16">
                  <c:v>0.78396973732517417</c:v>
                </c:pt>
                <c:pt idx="17">
                  <c:v>0.83130321731190815</c:v>
                </c:pt>
                <c:pt idx="18">
                  <c:v>0.87863669729864213</c:v>
                </c:pt>
                <c:pt idx="19">
                  <c:v>0.92597017728537612</c:v>
                </c:pt>
                <c:pt idx="20">
                  <c:v>0.9733036572721101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BB7-49E5-9D42-7D3AFC2EECBD}"/>
            </c:ext>
          </c:extLst>
        </c:ser>
        <c:ser>
          <c:idx val="1"/>
          <c:order val="1"/>
          <c:tx>
            <c:strRef>
              <c:f>Model1A!$G$11</c:f>
              <c:strCache>
                <c:ptCount val="1"/>
                <c:pt idx="0">
                  <c:v>Logistic MLE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Model1A!$E$12:$E$32</c:f>
              <c:numCache>
                <c:formatCode>General</c:formatCode>
                <c:ptCount val="21"/>
                <c:pt idx="0">
                  <c:v>-5.7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Model1A!$G$12:$G$32</c:f>
              <c:numCache>
                <c:formatCode>0.000</c:formatCode>
                <c:ptCount val="21"/>
                <c:pt idx="0">
                  <c:v>0.11614639730328058</c:v>
                </c:pt>
                <c:pt idx="1">
                  <c:v>0.15084358048132776</c:v>
                </c:pt>
                <c:pt idx="2">
                  <c:v>0.1771175096186845</c:v>
                </c:pt>
                <c:pt idx="3">
                  <c:v>0.20685302959650098</c:v>
                </c:pt>
                <c:pt idx="4">
                  <c:v>0.24012396450912174</c:v>
                </c:pt>
                <c:pt idx="5">
                  <c:v>0.27687819487561016</c:v>
                </c:pt>
                <c:pt idx="6">
                  <c:v>0.31691190513781492</c:v>
                </c:pt>
                <c:pt idx="7">
                  <c:v>0.35985351203103327</c:v>
                </c:pt>
                <c:pt idx="8">
                  <c:v>0.40516250910988494</c:v>
                </c:pt>
                <c:pt idx="9">
                  <c:v>0.45214691443837246</c:v>
                </c:pt>
                <c:pt idx="10">
                  <c:v>0.5</c:v>
                </c:pt>
                <c:pt idx="11">
                  <c:v>0.54785308556162737</c:v>
                </c:pt>
                <c:pt idx="12">
                  <c:v>0.59483749089011506</c:v>
                </c:pt>
                <c:pt idx="13">
                  <c:v>0.64014648796896678</c:v>
                </c:pt>
                <c:pt idx="14">
                  <c:v>0.68308809486218514</c:v>
                </c:pt>
                <c:pt idx="15">
                  <c:v>0.72312180512438984</c:v>
                </c:pt>
                <c:pt idx="16">
                  <c:v>0.75987603549087812</c:v>
                </c:pt>
                <c:pt idx="17">
                  <c:v>0.79314697040349902</c:v>
                </c:pt>
                <c:pt idx="18">
                  <c:v>0.82288249038131545</c:v>
                </c:pt>
                <c:pt idx="19">
                  <c:v>0.84915641951867227</c:v>
                </c:pt>
                <c:pt idx="20">
                  <c:v>0.8721384336809187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BB7-49E5-9D42-7D3AFC2EE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726032"/>
        <c:axId val="541726424"/>
      </c:scatterChart>
      <c:valAx>
        <c:axId val="541726032"/>
        <c:scaling>
          <c:orientation val="minMax"/>
          <c:max val="2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Predictor: Average = 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726424"/>
        <c:crosses val="autoZero"/>
        <c:crossBetween val="midCat"/>
      </c:valAx>
      <c:valAx>
        <c:axId val="5417264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72603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Compare</a:t>
            </a:r>
            <a:r>
              <a:rPr lang="en-US" baseline="0"/>
              <a:t> Linear OLS with Logistic MLE</a:t>
            </a:r>
            <a:br>
              <a:rPr lang="en-US" baseline="0"/>
            </a:br>
            <a:r>
              <a:rPr lang="en-US" sz="1200" baseline="0"/>
              <a:t>Correl(Continuous Predictor, Binary Outcome) = 0.33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23953703703703705"/>
          <c:w val="0.87755796150481191"/>
          <c:h val="0.582669874599008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Model1B!$F$11</c:f>
              <c:strCache>
                <c:ptCount val="1"/>
                <c:pt idx="0">
                  <c:v>Linear OLS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Model1B!$E$12:$E$32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20">
                  <c:v>200</c:v>
                </c:pt>
              </c:numCache>
            </c:numRef>
          </c:xVal>
          <c:yVal>
            <c:numRef>
              <c:f>Model1B!$F$12:$F$32</c:f>
              <c:numCache>
                <c:formatCode>0.000</c:formatCode>
                <c:ptCount val="21"/>
                <c:pt idx="0">
                  <c:v>3.0119106316894184E-2</c:v>
                </c:pt>
                <c:pt idx="1">
                  <c:v>8.8839170065850293E-2</c:v>
                </c:pt>
                <c:pt idx="2">
                  <c:v>0.1475592338148064</c:v>
                </c:pt>
                <c:pt idx="3">
                  <c:v>0.20627929756376251</c:v>
                </c:pt>
                <c:pt idx="4">
                  <c:v>0.26499936131271862</c:v>
                </c:pt>
                <c:pt idx="5">
                  <c:v>0.32371942506167473</c:v>
                </c:pt>
                <c:pt idx="6">
                  <c:v>0.38243948881063083</c:v>
                </c:pt>
                <c:pt idx="7">
                  <c:v>0.44115955255958705</c:v>
                </c:pt>
                <c:pt idx="8">
                  <c:v>0.49987961630854305</c:v>
                </c:pt>
                <c:pt idx="9">
                  <c:v>0.55859968005749927</c:v>
                </c:pt>
                <c:pt idx="10">
                  <c:v>0.61731974380645527</c:v>
                </c:pt>
                <c:pt idx="11">
                  <c:v>0.67603980755541149</c:v>
                </c:pt>
                <c:pt idx="12">
                  <c:v>0.73475987130436748</c:v>
                </c:pt>
                <c:pt idx="13">
                  <c:v>0.7934799350533237</c:v>
                </c:pt>
                <c:pt idx="14">
                  <c:v>0.8521999988022797</c:v>
                </c:pt>
                <c:pt idx="15">
                  <c:v>0.91092006255123592</c:v>
                </c:pt>
                <c:pt idx="16">
                  <c:v>0.96964012630019192</c:v>
                </c:pt>
                <c:pt idx="17">
                  <c:v>1.0283601900491481</c:v>
                </c:pt>
                <c:pt idx="20">
                  <c:v>1.6742808912876652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9EA-4289-8B97-A1A840A2FEB5}"/>
            </c:ext>
          </c:extLst>
        </c:ser>
        <c:ser>
          <c:idx val="1"/>
          <c:order val="1"/>
          <c:tx>
            <c:strRef>
              <c:f>Model1B!$G$11</c:f>
              <c:strCache>
                <c:ptCount val="1"/>
                <c:pt idx="0">
                  <c:v>Logistic MLE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Model1B!$E$12:$E$32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20">
                  <c:v>200</c:v>
                </c:pt>
              </c:numCache>
            </c:numRef>
          </c:xVal>
          <c:yVal>
            <c:numRef>
              <c:f>Model1B!$G$12:$G$32</c:f>
              <c:numCache>
                <c:formatCode>0.000</c:formatCode>
                <c:ptCount val="21"/>
                <c:pt idx="0">
                  <c:v>0.11296564172342807</c:v>
                </c:pt>
                <c:pt idx="1">
                  <c:v>0.14146197726781867</c:v>
                </c:pt>
                <c:pt idx="2">
                  <c:v>0.17572267364978736</c:v>
                </c:pt>
                <c:pt idx="3">
                  <c:v>0.21619152394814048</c:v>
                </c:pt>
                <c:pt idx="4">
                  <c:v>0.26300656317257065</c:v>
                </c:pt>
                <c:pt idx="5">
                  <c:v>0.31587372151292953</c:v>
                </c:pt>
                <c:pt idx="6">
                  <c:v>0.37397531749745777</c:v>
                </c:pt>
                <c:pt idx="7">
                  <c:v>0.43595377260819773</c:v>
                </c:pt>
                <c:pt idx="8">
                  <c:v>0.5</c:v>
                </c:pt>
                <c:pt idx="9">
                  <c:v>0.56404622739180232</c:v>
                </c:pt>
                <c:pt idx="10">
                  <c:v>0.62602468250254217</c:v>
                </c:pt>
                <c:pt idx="11">
                  <c:v>0.68412627848707053</c:v>
                </c:pt>
                <c:pt idx="12">
                  <c:v>0.73699343682742935</c:v>
                </c:pt>
                <c:pt idx="13">
                  <c:v>0.78380847605185955</c:v>
                </c:pt>
                <c:pt idx="14">
                  <c:v>0.82427732635021278</c:v>
                </c:pt>
                <c:pt idx="15">
                  <c:v>0.85853802273218127</c:v>
                </c:pt>
                <c:pt idx="16">
                  <c:v>0.88703435827657184</c:v>
                </c:pt>
                <c:pt idx="17">
                  <c:v>0.9103894976098007</c:v>
                </c:pt>
                <c:pt idx="20">
                  <c:v>0.99424548855363282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9EA-4289-8B97-A1A840A2F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91104"/>
        <c:axId val="81689536"/>
      </c:scatterChart>
      <c:valAx>
        <c:axId val="81691104"/>
        <c:scaling>
          <c:orientation val="minMax"/>
          <c:max val="130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Predictor: Mean = 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89536"/>
        <c:crosses val="autoZero"/>
        <c:crossBetween val="midCat"/>
      </c:valAx>
      <c:valAx>
        <c:axId val="81689536"/>
        <c:scaling>
          <c:orientation val="minMax"/>
          <c:max val="0.75000000000000011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9110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Compare</a:t>
            </a:r>
            <a:r>
              <a:rPr lang="en-US" baseline="0"/>
              <a:t> Linear OLS with Logistic MLE</a:t>
            </a:r>
            <a:br>
              <a:rPr lang="en-US" baseline="0"/>
            </a:br>
            <a:r>
              <a:rPr lang="en-US" sz="1200" b="0" i="0" baseline="0">
                <a:effectLst/>
              </a:rPr>
              <a:t>Correl(Continuous Predictor, Binary Outcome) = 0.33</a:t>
            </a:r>
            <a:endParaRPr lang="en-US" sz="12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Model1B!$F$11</c:f>
              <c:strCache>
                <c:ptCount val="1"/>
                <c:pt idx="0">
                  <c:v>Linear OLS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Model1B!$E$12:$E$32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20">
                  <c:v>200</c:v>
                </c:pt>
              </c:numCache>
            </c:numRef>
          </c:xVal>
          <c:yVal>
            <c:numRef>
              <c:f>Model1B!$F$12:$F$32</c:f>
              <c:numCache>
                <c:formatCode>0.000</c:formatCode>
                <c:ptCount val="21"/>
                <c:pt idx="0">
                  <c:v>3.0119106316894184E-2</c:v>
                </c:pt>
                <c:pt idx="1">
                  <c:v>8.8839170065850293E-2</c:v>
                </c:pt>
                <c:pt idx="2">
                  <c:v>0.1475592338148064</c:v>
                </c:pt>
                <c:pt idx="3">
                  <c:v>0.20627929756376251</c:v>
                </c:pt>
                <c:pt idx="4">
                  <c:v>0.26499936131271862</c:v>
                </c:pt>
                <c:pt idx="5">
                  <c:v>0.32371942506167473</c:v>
                </c:pt>
                <c:pt idx="6">
                  <c:v>0.38243948881063083</c:v>
                </c:pt>
                <c:pt idx="7">
                  <c:v>0.44115955255958705</c:v>
                </c:pt>
                <c:pt idx="8">
                  <c:v>0.49987961630854305</c:v>
                </c:pt>
                <c:pt idx="9">
                  <c:v>0.55859968005749927</c:v>
                </c:pt>
                <c:pt idx="10">
                  <c:v>0.61731974380645527</c:v>
                </c:pt>
                <c:pt idx="11">
                  <c:v>0.67603980755541149</c:v>
                </c:pt>
                <c:pt idx="12">
                  <c:v>0.73475987130436748</c:v>
                </c:pt>
                <c:pt idx="13">
                  <c:v>0.7934799350533237</c:v>
                </c:pt>
                <c:pt idx="14">
                  <c:v>0.8521999988022797</c:v>
                </c:pt>
                <c:pt idx="15">
                  <c:v>0.91092006255123592</c:v>
                </c:pt>
                <c:pt idx="16">
                  <c:v>0.96964012630019192</c:v>
                </c:pt>
                <c:pt idx="17">
                  <c:v>1.0283601900491481</c:v>
                </c:pt>
                <c:pt idx="20">
                  <c:v>1.6742808912876652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7C7-42B7-9978-0B2CBDB69981}"/>
            </c:ext>
          </c:extLst>
        </c:ser>
        <c:ser>
          <c:idx val="1"/>
          <c:order val="1"/>
          <c:tx>
            <c:strRef>
              <c:f>Model1B!$G$11</c:f>
              <c:strCache>
                <c:ptCount val="1"/>
                <c:pt idx="0">
                  <c:v>Logistic MLE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Model1B!$E$12:$E$32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20">
                  <c:v>200</c:v>
                </c:pt>
              </c:numCache>
            </c:numRef>
          </c:xVal>
          <c:yVal>
            <c:numRef>
              <c:f>Model1B!$G$12:$G$32</c:f>
              <c:numCache>
                <c:formatCode>0.000</c:formatCode>
                <c:ptCount val="21"/>
                <c:pt idx="0">
                  <c:v>0.11296564172342807</c:v>
                </c:pt>
                <c:pt idx="1">
                  <c:v>0.14146197726781867</c:v>
                </c:pt>
                <c:pt idx="2">
                  <c:v>0.17572267364978736</c:v>
                </c:pt>
                <c:pt idx="3">
                  <c:v>0.21619152394814048</c:v>
                </c:pt>
                <c:pt idx="4">
                  <c:v>0.26300656317257065</c:v>
                </c:pt>
                <c:pt idx="5">
                  <c:v>0.31587372151292953</c:v>
                </c:pt>
                <c:pt idx="6">
                  <c:v>0.37397531749745777</c:v>
                </c:pt>
                <c:pt idx="7">
                  <c:v>0.43595377260819773</c:v>
                </c:pt>
                <c:pt idx="8">
                  <c:v>0.5</c:v>
                </c:pt>
                <c:pt idx="9">
                  <c:v>0.56404622739180232</c:v>
                </c:pt>
                <c:pt idx="10">
                  <c:v>0.62602468250254217</c:v>
                </c:pt>
                <c:pt idx="11">
                  <c:v>0.68412627848707053</c:v>
                </c:pt>
                <c:pt idx="12">
                  <c:v>0.73699343682742935</c:v>
                </c:pt>
                <c:pt idx="13">
                  <c:v>0.78380847605185955</c:v>
                </c:pt>
                <c:pt idx="14">
                  <c:v>0.82427732635021278</c:v>
                </c:pt>
                <c:pt idx="15">
                  <c:v>0.85853802273218127</c:v>
                </c:pt>
                <c:pt idx="16">
                  <c:v>0.88703435827657184</c:v>
                </c:pt>
                <c:pt idx="17">
                  <c:v>0.9103894976098007</c:v>
                </c:pt>
                <c:pt idx="20">
                  <c:v>0.99424548855363282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7C7-42B7-9978-0B2CBDB69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90320"/>
        <c:axId val="81691496"/>
      </c:scatterChart>
      <c:valAx>
        <c:axId val="81690320"/>
        <c:scaling>
          <c:orientation val="minMax"/>
          <c:max val="140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Predictor: Average = 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91496"/>
        <c:crosses val="autoZero"/>
        <c:crossBetween val="midCat"/>
      </c:valAx>
      <c:valAx>
        <c:axId val="816914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90320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Compare</a:t>
            </a:r>
            <a:r>
              <a:rPr lang="en-US" baseline="0"/>
              <a:t> Linear OLS with Logistic MLE</a:t>
            </a:r>
            <a:br>
              <a:rPr lang="en-US" baseline="0"/>
            </a:br>
            <a:r>
              <a:rPr lang="en-US" sz="1200" baseline="0"/>
              <a:t>Correl(Continuous Predictor, Binary Outcome) = 0.40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23953703703703705"/>
          <c:w val="0.87755796150481191"/>
          <c:h val="0.582669874599008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'Model1-5'!$F$11</c:f>
              <c:strCache>
                <c:ptCount val="1"/>
                <c:pt idx="0">
                  <c:v>Linear OLS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'Model1-5'!$E$12:$E$32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20">
                  <c:v>200</c:v>
                </c:pt>
              </c:numCache>
            </c:numRef>
          </c:xVal>
          <c:yVal>
            <c:numRef>
              <c:f>'Model1-5'!$F$12:$F$32</c:f>
              <c:numCache>
                <c:formatCode>0.000</c:formatCode>
                <c:ptCount val="21"/>
                <c:pt idx="0">
                  <c:v>-8.0355295043480601E-2</c:v>
                </c:pt>
                <c:pt idx="1">
                  <c:v>-7.7819144736396284E-3</c:v>
                </c:pt>
                <c:pt idx="2">
                  <c:v>6.4791466096201455E-2</c:v>
                </c:pt>
                <c:pt idx="3">
                  <c:v>0.13736484666604243</c:v>
                </c:pt>
                <c:pt idx="4">
                  <c:v>0.2099382272358834</c:v>
                </c:pt>
                <c:pt idx="5">
                  <c:v>0.2825116078057246</c:v>
                </c:pt>
                <c:pt idx="6">
                  <c:v>0.35508498837556557</c:v>
                </c:pt>
                <c:pt idx="7">
                  <c:v>0.42765836894540654</c:v>
                </c:pt>
                <c:pt idx="8">
                  <c:v>0.50023174951524774</c:v>
                </c:pt>
                <c:pt idx="9">
                  <c:v>0.57280513008508871</c:v>
                </c:pt>
                <c:pt idx="10">
                  <c:v>0.64537851065492968</c:v>
                </c:pt>
                <c:pt idx="11">
                  <c:v>0.71795189122477066</c:v>
                </c:pt>
                <c:pt idx="12">
                  <c:v>0.79052527179461185</c:v>
                </c:pt>
                <c:pt idx="13">
                  <c:v>0.86309865236445282</c:v>
                </c:pt>
                <c:pt idx="14">
                  <c:v>0.9356720329342938</c:v>
                </c:pt>
                <c:pt idx="15">
                  <c:v>1.008245413504135</c:v>
                </c:pt>
                <c:pt idx="16">
                  <c:v>1.080818794073976</c:v>
                </c:pt>
                <c:pt idx="17">
                  <c:v>1.1533921746438172</c:v>
                </c:pt>
                <c:pt idx="20">
                  <c:v>1.9516993609120685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23B-4299-A477-334B2D0987D8}"/>
            </c:ext>
          </c:extLst>
        </c:ser>
        <c:ser>
          <c:idx val="1"/>
          <c:order val="1"/>
          <c:tx>
            <c:strRef>
              <c:f>'Model1-5'!$G$11</c:f>
              <c:strCache>
                <c:ptCount val="1"/>
                <c:pt idx="0">
                  <c:v>Logistic MLE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'Model1-5'!$E$12:$E$32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20">
                  <c:v>200</c:v>
                </c:pt>
              </c:numCache>
            </c:numRef>
          </c:xVal>
          <c:yVal>
            <c:numRef>
              <c:f>'Model1-5'!$G$12:$G$32</c:f>
              <c:numCache>
                <c:formatCode>0.000</c:formatCode>
                <c:ptCount val="21"/>
                <c:pt idx="0">
                  <c:v>6.3447071440341785E-2</c:v>
                </c:pt>
                <c:pt idx="1">
                  <c:v>8.6629594878942562E-2</c:v>
                </c:pt>
                <c:pt idx="2">
                  <c:v>0.11722243260588638</c:v>
                </c:pt>
                <c:pt idx="3">
                  <c:v>0.15676471139697318</c:v>
                </c:pt>
                <c:pt idx="4">
                  <c:v>0.20652509226599669</c:v>
                </c:pt>
                <c:pt idx="5">
                  <c:v>0.26707771296606059</c:v>
                </c:pt>
                <c:pt idx="6">
                  <c:v>0.3378254164233857</c:v>
                </c:pt>
                <c:pt idx="7">
                  <c:v>0.41665991863882407</c:v>
                </c:pt>
                <c:pt idx="8">
                  <c:v>0.49999999999999978</c:v>
                </c:pt>
                <c:pt idx="9">
                  <c:v>0.58334008136117554</c:v>
                </c:pt>
                <c:pt idx="10">
                  <c:v>0.66217458357661396</c:v>
                </c:pt>
                <c:pt idx="11">
                  <c:v>0.73292228703393913</c:v>
                </c:pt>
                <c:pt idx="12">
                  <c:v>0.79347490773400331</c:v>
                </c:pt>
                <c:pt idx="13">
                  <c:v>0.84323528860302677</c:v>
                </c:pt>
                <c:pt idx="14">
                  <c:v>0.88277756739411362</c:v>
                </c:pt>
                <c:pt idx="15">
                  <c:v>0.91337040512105738</c:v>
                </c:pt>
                <c:pt idx="16">
                  <c:v>0.93655292855965833</c:v>
                </c:pt>
                <c:pt idx="17">
                  <c:v>0.95384518107282013</c:v>
                </c:pt>
                <c:pt idx="20">
                  <c:v>0.99880689224839081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23B-4299-A477-334B2D098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91888"/>
        <c:axId val="81690712"/>
      </c:scatterChart>
      <c:valAx>
        <c:axId val="81691888"/>
        <c:scaling>
          <c:orientation val="minMax"/>
          <c:max val="110"/>
          <c:min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Predictor: Mean = 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90712"/>
        <c:crosses val="autoZero"/>
        <c:crossBetween val="midCat"/>
      </c:valAx>
      <c:valAx>
        <c:axId val="81690712"/>
        <c:scaling>
          <c:orientation val="minMax"/>
          <c:max val="0.75000000000000011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9188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Compare</a:t>
            </a:r>
            <a:r>
              <a:rPr lang="en-US" baseline="0"/>
              <a:t> Linear OLS with Logistic MLE</a:t>
            </a:r>
            <a:br>
              <a:rPr lang="en-US" baseline="0"/>
            </a:br>
            <a:r>
              <a:rPr lang="en-US" sz="1200" b="0" i="0" baseline="0">
                <a:effectLst/>
              </a:rPr>
              <a:t>Correl(Continuous Predictor, Binary Outcome) = 0.40</a:t>
            </a:r>
            <a:endParaRPr lang="en-US" sz="12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'Model1-5'!$F$11</c:f>
              <c:strCache>
                <c:ptCount val="1"/>
                <c:pt idx="0">
                  <c:v>Linear OLS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'Model1-5'!$E$12:$E$32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20">
                  <c:v>200</c:v>
                </c:pt>
              </c:numCache>
            </c:numRef>
          </c:xVal>
          <c:yVal>
            <c:numRef>
              <c:f>'Model1-5'!$F$12:$F$32</c:f>
              <c:numCache>
                <c:formatCode>0.000</c:formatCode>
                <c:ptCount val="21"/>
                <c:pt idx="0">
                  <c:v>-8.0355295043480601E-2</c:v>
                </c:pt>
                <c:pt idx="1">
                  <c:v>-7.7819144736396284E-3</c:v>
                </c:pt>
                <c:pt idx="2">
                  <c:v>6.4791466096201455E-2</c:v>
                </c:pt>
                <c:pt idx="3">
                  <c:v>0.13736484666604243</c:v>
                </c:pt>
                <c:pt idx="4">
                  <c:v>0.2099382272358834</c:v>
                </c:pt>
                <c:pt idx="5">
                  <c:v>0.2825116078057246</c:v>
                </c:pt>
                <c:pt idx="6">
                  <c:v>0.35508498837556557</c:v>
                </c:pt>
                <c:pt idx="7">
                  <c:v>0.42765836894540654</c:v>
                </c:pt>
                <c:pt idx="8">
                  <c:v>0.50023174951524774</c:v>
                </c:pt>
                <c:pt idx="9">
                  <c:v>0.57280513008508871</c:v>
                </c:pt>
                <c:pt idx="10">
                  <c:v>0.64537851065492968</c:v>
                </c:pt>
                <c:pt idx="11">
                  <c:v>0.71795189122477066</c:v>
                </c:pt>
                <c:pt idx="12">
                  <c:v>0.79052527179461185</c:v>
                </c:pt>
                <c:pt idx="13">
                  <c:v>0.86309865236445282</c:v>
                </c:pt>
                <c:pt idx="14">
                  <c:v>0.9356720329342938</c:v>
                </c:pt>
                <c:pt idx="15">
                  <c:v>1.008245413504135</c:v>
                </c:pt>
                <c:pt idx="16">
                  <c:v>1.080818794073976</c:v>
                </c:pt>
                <c:pt idx="17">
                  <c:v>1.1533921746438172</c:v>
                </c:pt>
                <c:pt idx="20">
                  <c:v>1.9516993609120685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B23-4B07-9596-34D74ED848D7}"/>
            </c:ext>
          </c:extLst>
        </c:ser>
        <c:ser>
          <c:idx val="1"/>
          <c:order val="1"/>
          <c:tx>
            <c:strRef>
              <c:f>'Model1-5'!$G$11</c:f>
              <c:strCache>
                <c:ptCount val="1"/>
                <c:pt idx="0">
                  <c:v>Logistic MLE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'Model1-5'!$E$12:$E$32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20">
                  <c:v>200</c:v>
                </c:pt>
              </c:numCache>
            </c:numRef>
          </c:xVal>
          <c:yVal>
            <c:numRef>
              <c:f>'Model1-5'!$G$12:$G$32</c:f>
              <c:numCache>
                <c:formatCode>0.000</c:formatCode>
                <c:ptCount val="21"/>
                <c:pt idx="0">
                  <c:v>6.3447071440341785E-2</c:v>
                </c:pt>
                <c:pt idx="1">
                  <c:v>8.6629594878942562E-2</c:v>
                </c:pt>
                <c:pt idx="2">
                  <c:v>0.11722243260588638</c:v>
                </c:pt>
                <c:pt idx="3">
                  <c:v>0.15676471139697318</c:v>
                </c:pt>
                <c:pt idx="4">
                  <c:v>0.20652509226599669</c:v>
                </c:pt>
                <c:pt idx="5">
                  <c:v>0.26707771296606059</c:v>
                </c:pt>
                <c:pt idx="6">
                  <c:v>0.3378254164233857</c:v>
                </c:pt>
                <c:pt idx="7">
                  <c:v>0.41665991863882407</c:v>
                </c:pt>
                <c:pt idx="8">
                  <c:v>0.49999999999999978</c:v>
                </c:pt>
                <c:pt idx="9">
                  <c:v>0.58334008136117554</c:v>
                </c:pt>
                <c:pt idx="10">
                  <c:v>0.66217458357661396</c:v>
                </c:pt>
                <c:pt idx="11">
                  <c:v>0.73292228703393913</c:v>
                </c:pt>
                <c:pt idx="12">
                  <c:v>0.79347490773400331</c:v>
                </c:pt>
                <c:pt idx="13">
                  <c:v>0.84323528860302677</c:v>
                </c:pt>
                <c:pt idx="14">
                  <c:v>0.88277756739411362</c:v>
                </c:pt>
                <c:pt idx="15">
                  <c:v>0.91337040512105738</c:v>
                </c:pt>
                <c:pt idx="16">
                  <c:v>0.93655292855965833</c:v>
                </c:pt>
                <c:pt idx="17">
                  <c:v>0.95384518107282013</c:v>
                </c:pt>
                <c:pt idx="20">
                  <c:v>0.99880689224839081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B23-4B07-9596-34D74ED84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097328"/>
        <c:axId val="651097720"/>
      </c:scatterChart>
      <c:valAx>
        <c:axId val="651097328"/>
        <c:scaling>
          <c:orientation val="minMax"/>
          <c:max val="125"/>
          <c:min val="7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Predictor: Average = 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097720"/>
        <c:crosses val="autoZero"/>
        <c:crossBetween val="midCat"/>
      </c:valAx>
      <c:valAx>
        <c:axId val="6510977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09732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Compare</a:t>
            </a:r>
            <a:r>
              <a:rPr lang="en-US" baseline="0"/>
              <a:t> Linear OLS with Logistic MLE</a:t>
            </a:r>
            <a:br>
              <a:rPr lang="en-US" baseline="0"/>
            </a:br>
            <a:r>
              <a:rPr lang="en-US" sz="1200" baseline="0"/>
              <a:t>Correl(Continuous Predictor, Binary Outcome) = 0.58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23953703703703705"/>
          <c:w val="0.87755796150481191"/>
          <c:h val="0.582669874599008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'Model1-7'!$F$11</c:f>
              <c:strCache>
                <c:ptCount val="1"/>
                <c:pt idx="0">
                  <c:v>Linear OLS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'Model1-7'!$E$12:$E$32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20">
                  <c:v>200</c:v>
                </c:pt>
              </c:numCache>
            </c:numRef>
          </c:xVal>
          <c:yVal>
            <c:numRef>
              <c:f>'Model1-7'!$F$12:$F$32</c:f>
              <c:numCache>
                <c:formatCode>0.000</c:formatCode>
                <c:ptCount val="21"/>
                <c:pt idx="0">
                  <c:v>-0.3314508729701382</c:v>
                </c:pt>
                <c:pt idx="1">
                  <c:v>-0.22753471296236949</c:v>
                </c:pt>
                <c:pt idx="2">
                  <c:v>-0.12361855295460056</c:v>
                </c:pt>
                <c:pt idx="3">
                  <c:v>-1.9702392946831848E-2</c:v>
                </c:pt>
                <c:pt idx="4">
                  <c:v>8.4213767060937084E-2</c:v>
                </c:pt>
                <c:pt idx="5">
                  <c:v>0.18812992706870602</c:v>
                </c:pt>
                <c:pt idx="6">
                  <c:v>0.29204608707647473</c:v>
                </c:pt>
                <c:pt idx="7">
                  <c:v>0.39596224708424366</c:v>
                </c:pt>
                <c:pt idx="8">
                  <c:v>0.49987840709201237</c:v>
                </c:pt>
                <c:pt idx="9">
                  <c:v>0.60379456709978152</c:v>
                </c:pt>
                <c:pt idx="10">
                  <c:v>0.70771072710755023</c:v>
                </c:pt>
                <c:pt idx="11">
                  <c:v>0.81162688711531894</c:v>
                </c:pt>
                <c:pt idx="12">
                  <c:v>0.91554304712308809</c:v>
                </c:pt>
                <c:pt idx="13">
                  <c:v>1.0194592071308568</c:v>
                </c:pt>
                <c:pt idx="14">
                  <c:v>1.1233753671386255</c:v>
                </c:pt>
                <c:pt idx="15">
                  <c:v>1.2272915271463942</c:v>
                </c:pt>
                <c:pt idx="16">
                  <c:v>1.3312076871541634</c:v>
                </c:pt>
                <c:pt idx="17">
                  <c:v>1.4351238471619321</c:v>
                </c:pt>
                <c:pt idx="20">
                  <c:v>2.5782016072473892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535-4175-ACAC-BF20777D440F}"/>
            </c:ext>
          </c:extLst>
        </c:ser>
        <c:ser>
          <c:idx val="1"/>
          <c:order val="1"/>
          <c:tx>
            <c:strRef>
              <c:f>'Model1-7'!$G$11</c:f>
              <c:strCache>
                <c:ptCount val="1"/>
                <c:pt idx="0">
                  <c:v>Logistic MLE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'Model1-7'!$E$12:$E$32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20">
                  <c:v>200</c:v>
                </c:pt>
              </c:numCache>
            </c:numRef>
          </c:xVal>
          <c:yVal>
            <c:numRef>
              <c:f>'Model1-7'!$G$12:$G$32</c:f>
              <c:numCache>
                <c:formatCode>0.000</c:formatCode>
                <c:ptCount val="21"/>
                <c:pt idx="0">
                  <c:v>8.2931308919221985E-3</c:v>
                </c:pt>
                <c:pt idx="1">
                  <c:v>1.4979202738153001E-2</c:v>
                </c:pt>
                <c:pt idx="2">
                  <c:v>2.6909439906012102E-2</c:v>
                </c:pt>
                <c:pt idx="3">
                  <c:v>4.7879689849918868E-2</c:v>
                </c:pt>
                <c:pt idx="4">
                  <c:v>8.3784774267749787E-2</c:v>
                </c:pt>
                <c:pt idx="5">
                  <c:v>0.14258301162200457</c:v>
                </c:pt>
                <c:pt idx="6">
                  <c:v>0.23218755843963973</c:v>
                </c:pt>
                <c:pt idx="7">
                  <c:v>0.35480139543681755</c:v>
                </c:pt>
                <c:pt idx="8">
                  <c:v>0.49999999999999956</c:v>
                </c:pt>
                <c:pt idx="9">
                  <c:v>0.64519860456318201</c:v>
                </c:pt>
                <c:pt idx="10">
                  <c:v>0.76781244156035999</c:v>
                </c:pt>
                <c:pt idx="11">
                  <c:v>0.85741698837799518</c:v>
                </c:pt>
                <c:pt idx="12">
                  <c:v>0.91621522573225012</c:v>
                </c:pt>
                <c:pt idx="13">
                  <c:v>0.95212031015008103</c:v>
                </c:pt>
                <c:pt idx="14">
                  <c:v>0.97309056009398798</c:v>
                </c:pt>
                <c:pt idx="15">
                  <c:v>0.98502079726184688</c:v>
                </c:pt>
                <c:pt idx="16">
                  <c:v>0.99170686910807782</c:v>
                </c:pt>
                <c:pt idx="17">
                  <c:v>0.99542243496586236</c:v>
                </c:pt>
                <c:pt idx="20">
                  <c:v>0.99999360507847901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535-4175-ACAC-BF20777D4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098504"/>
        <c:axId val="651099288"/>
      </c:scatterChart>
      <c:valAx>
        <c:axId val="651098504"/>
        <c:scaling>
          <c:orientation val="minMax"/>
          <c:max val="110"/>
          <c:min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Predictor: Mean = 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099288"/>
        <c:crosses val="autoZero"/>
        <c:crossBetween val="midCat"/>
      </c:valAx>
      <c:valAx>
        <c:axId val="651099288"/>
        <c:scaling>
          <c:orientation val="minMax"/>
          <c:max val="0.75000000000000011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098504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Compare</a:t>
            </a:r>
            <a:r>
              <a:rPr lang="en-US" baseline="0"/>
              <a:t> Linear OLS with Logistic MLE</a:t>
            </a:r>
            <a:br>
              <a:rPr lang="en-US" baseline="0"/>
            </a:br>
            <a:r>
              <a:rPr lang="en-US" sz="1200" b="0" i="0" baseline="0">
                <a:effectLst/>
              </a:rPr>
              <a:t>Correl(Continuous Predictor, Binary Outcome) = 0.58</a:t>
            </a:r>
            <a:endParaRPr lang="en-US" sz="12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'Model1-7'!$F$11</c:f>
              <c:strCache>
                <c:ptCount val="1"/>
                <c:pt idx="0">
                  <c:v>Linear OLS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'Model1-7'!$E$12:$E$32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20">
                  <c:v>200</c:v>
                </c:pt>
              </c:numCache>
            </c:numRef>
          </c:xVal>
          <c:yVal>
            <c:numRef>
              <c:f>'Model1-7'!$F$12:$F$32</c:f>
              <c:numCache>
                <c:formatCode>0.000</c:formatCode>
                <c:ptCount val="21"/>
                <c:pt idx="0">
                  <c:v>-0.3314508729701382</c:v>
                </c:pt>
                <c:pt idx="1">
                  <c:v>-0.22753471296236949</c:v>
                </c:pt>
                <c:pt idx="2">
                  <c:v>-0.12361855295460056</c:v>
                </c:pt>
                <c:pt idx="3">
                  <c:v>-1.9702392946831848E-2</c:v>
                </c:pt>
                <c:pt idx="4">
                  <c:v>8.4213767060937084E-2</c:v>
                </c:pt>
                <c:pt idx="5">
                  <c:v>0.18812992706870602</c:v>
                </c:pt>
                <c:pt idx="6">
                  <c:v>0.29204608707647473</c:v>
                </c:pt>
                <c:pt idx="7">
                  <c:v>0.39596224708424366</c:v>
                </c:pt>
                <c:pt idx="8">
                  <c:v>0.49987840709201237</c:v>
                </c:pt>
                <c:pt idx="9">
                  <c:v>0.60379456709978152</c:v>
                </c:pt>
                <c:pt idx="10">
                  <c:v>0.70771072710755023</c:v>
                </c:pt>
                <c:pt idx="11">
                  <c:v>0.81162688711531894</c:v>
                </c:pt>
                <c:pt idx="12">
                  <c:v>0.91554304712308809</c:v>
                </c:pt>
                <c:pt idx="13">
                  <c:v>1.0194592071308568</c:v>
                </c:pt>
                <c:pt idx="14">
                  <c:v>1.1233753671386255</c:v>
                </c:pt>
                <c:pt idx="15">
                  <c:v>1.2272915271463942</c:v>
                </c:pt>
                <c:pt idx="16">
                  <c:v>1.3312076871541634</c:v>
                </c:pt>
                <c:pt idx="17">
                  <c:v>1.4351238471619321</c:v>
                </c:pt>
                <c:pt idx="20">
                  <c:v>2.5782016072473892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BDA-4D30-8A6E-4FD39F92386A}"/>
            </c:ext>
          </c:extLst>
        </c:ser>
        <c:ser>
          <c:idx val="1"/>
          <c:order val="1"/>
          <c:tx>
            <c:strRef>
              <c:f>'Model1-7'!$G$11</c:f>
              <c:strCache>
                <c:ptCount val="1"/>
                <c:pt idx="0">
                  <c:v>Logistic MLE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'Model1-7'!$E$12:$E$32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20">
                  <c:v>200</c:v>
                </c:pt>
              </c:numCache>
            </c:numRef>
          </c:xVal>
          <c:yVal>
            <c:numRef>
              <c:f>'Model1-7'!$G$12:$G$32</c:f>
              <c:numCache>
                <c:formatCode>0.000</c:formatCode>
                <c:ptCount val="21"/>
                <c:pt idx="0">
                  <c:v>8.2931308919221985E-3</c:v>
                </c:pt>
                <c:pt idx="1">
                  <c:v>1.4979202738153001E-2</c:v>
                </c:pt>
                <c:pt idx="2">
                  <c:v>2.6909439906012102E-2</c:v>
                </c:pt>
                <c:pt idx="3">
                  <c:v>4.7879689849918868E-2</c:v>
                </c:pt>
                <c:pt idx="4">
                  <c:v>8.3784774267749787E-2</c:v>
                </c:pt>
                <c:pt idx="5">
                  <c:v>0.14258301162200457</c:v>
                </c:pt>
                <c:pt idx="6">
                  <c:v>0.23218755843963973</c:v>
                </c:pt>
                <c:pt idx="7">
                  <c:v>0.35480139543681755</c:v>
                </c:pt>
                <c:pt idx="8">
                  <c:v>0.49999999999999956</c:v>
                </c:pt>
                <c:pt idx="9">
                  <c:v>0.64519860456318201</c:v>
                </c:pt>
                <c:pt idx="10">
                  <c:v>0.76781244156035999</c:v>
                </c:pt>
                <c:pt idx="11">
                  <c:v>0.85741698837799518</c:v>
                </c:pt>
                <c:pt idx="12">
                  <c:v>0.91621522573225012</c:v>
                </c:pt>
                <c:pt idx="13">
                  <c:v>0.95212031015008103</c:v>
                </c:pt>
                <c:pt idx="14">
                  <c:v>0.97309056009398798</c:v>
                </c:pt>
                <c:pt idx="15">
                  <c:v>0.98502079726184688</c:v>
                </c:pt>
                <c:pt idx="16">
                  <c:v>0.99170686910807782</c:v>
                </c:pt>
                <c:pt idx="17">
                  <c:v>0.99542243496586236</c:v>
                </c:pt>
                <c:pt idx="20">
                  <c:v>0.99999360507847901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BDA-4D30-8A6E-4FD39F923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096544"/>
        <c:axId val="547832560"/>
      </c:scatterChart>
      <c:valAx>
        <c:axId val="651096544"/>
        <c:scaling>
          <c:orientation val="minMax"/>
          <c:max val="120"/>
          <c:min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Predictor: Average = 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832560"/>
        <c:crosses val="autoZero"/>
        <c:crossBetween val="midCat"/>
      </c:valAx>
      <c:valAx>
        <c:axId val="5478325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096544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Compare</a:t>
            </a:r>
            <a:r>
              <a:rPr lang="en-US" baseline="0"/>
              <a:t> Linear OLS with Logistic MLE</a:t>
            </a:r>
            <a:br>
              <a:rPr lang="en-US" baseline="0"/>
            </a:br>
            <a:r>
              <a:rPr lang="en-US" sz="1200" baseline="0"/>
              <a:t>Correl(Continuous Predictor, Binary Outcome) = 0.81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23953703703703705"/>
          <c:w val="0.87755796150481191"/>
          <c:h val="0.582669874599008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'Model1-9'!$F$11</c:f>
              <c:strCache>
                <c:ptCount val="1"/>
                <c:pt idx="0">
                  <c:v>Linear OLS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'Model1-9'!$E$12:$E$32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94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106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200</c:v>
                </c:pt>
              </c:numCache>
            </c:numRef>
          </c:xVal>
          <c:yVal>
            <c:numRef>
              <c:f>'Model1-9'!$F$12:$F$32</c:f>
              <c:numCache>
                <c:formatCode>0.000</c:formatCode>
                <c:ptCount val="21"/>
                <c:pt idx="0">
                  <c:v>-0.66177329404956153</c:v>
                </c:pt>
                <c:pt idx="1">
                  <c:v>-0.5165687892299573</c:v>
                </c:pt>
                <c:pt idx="2">
                  <c:v>-0.37136428441035285</c:v>
                </c:pt>
                <c:pt idx="3">
                  <c:v>-0.22615977959074884</c:v>
                </c:pt>
                <c:pt idx="4">
                  <c:v>-8.0955274771144392E-2</c:v>
                </c:pt>
                <c:pt idx="5">
                  <c:v>6.4249230048459616E-2</c:v>
                </c:pt>
                <c:pt idx="6">
                  <c:v>0.20945373486806407</c:v>
                </c:pt>
                <c:pt idx="7">
                  <c:v>0.32561733872374754</c:v>
                </c:pt>
                <c:pt idx="8">
                  <c:v>0.35465823968766852</c:v>
                </c:pt>
                <c:pt idx="9">
                  <c:v>0.49986274450727253</c:v>
                </c:pt>
                <c:pt idx="10">
                  <c:v>0.64506724932687698</c:v>
                </c:pt>
                <c:pt idx="11">
                  <c:v>0.67410815029079751</c:v>
                </c:pt>
                <c:pt idx="12">
                  <c:v>0.79027175414648099</c:v>
                </c:pt>
                <c:pt idx="13">
                  <c:v>0.93547625896608544</c:v>
                </c:pt>
                <c:pt idx="14">
                  <c:v>1.0806807637856894</c:v>
                </c:pt>
                <c:pt idx="15">
                  <c:v>1.2258852686052939</c:v>
                </c:pt>
                <c:pt idx="16">
                  <c:v>1.3710897734248979</c:v>
                </c:pt>
                <c:pt idx="17">
                  <c:v>1.5162942782445024</c:v>
                </c:pt>
                <c:pt idx="18">
                  <c:v>1.6614987830641068</c:v>
                </c:pt>
                <c:pt idx="19">
                  <c:v>1.8067032878837113</c:v>
                </c:pt>
                <c:pt idx="20">
                  <c:v>3.4039528408993576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EAE-40E7-82F5-D3C79DF3B82D}"/>
            </c:ext>
          </c:extLst>
        </c:ser>
        <c:ser>
          <c:idx val="1"/>
          <c:order val="1"/>
          <c:tx>
            <c:strRef>
              <c:f>'Model1-9'!$G$11</c:f>
              <c:strCache>
                <c:ptCount val="1"/>
                <c:pt idx="0">
                  <c:v>Logistic MLE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9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EAE-40E7-82F5-D3C79DF3B82D}"/>
              </c:ext>
            </c:extLst>
          </c:dPt>
          <c:xVal>
            <c:numRef>
              <c:f>'Model1-9'!$E$12:$E$32</c:f>
              <c:numCache>
                <c:formatCode>General</c:formatCode>
                <c:ptCount val="21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94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106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200</c:v>
                </c:pt>
              </c:numCache>
            </c:numRef>
          </c:xVal>
          <c:yVal>
            <c:numRef>
              <c:f>'Model1-9'!$G$12:$G$32</c:f>
              <c:numCache>
                <c:formatCode>0.000</c:formatCode>
                <c:ptCount val="21"/>
                <c:pt idx="0">
                  <c:v>8.1561838562430381E-15</c:v>
                </c:pt>
                <c:pt idx="1">
                  <c:v>4.7049079517383593E-13</c:v>
                </c:pt>
                <c:pt idx="2">
                  <c:v>2.7140338207073261E-11</c:v>
                </c:pt>
                <c:pt idx="3">
                  <c:v>1.5655948308374165E-9</c:v>
                </c:pt>
                <c:pt idx="4">
                  <c:v>9.0311584988015594E-8</c:v>
                </c:pt>
                <c:pt idx="5">
                  <c:v>5.20961183076941E-6</c:v>
                </c:pt>
                <c:pt idx="6">
                  <c:v>3.0042858873039244E-4</c:v>
                </c:pt>
                <c:pt idx="7">
                  <c:v>7.6452205199227848E-3</c:v>
                </c:pt>
                <c:pt idx="8">
                  <c:v>1.7040082176569722E-2</c:v>
                </c:pt>
                <c:pt idx="9">
                  <c:v>0.50000000000000355</c:v>
                </c:pt>
                <c:pt idx="10">
                  <c:v>0.98295991782343062</c:v>
                </c:pt>
                <c:pt idx="11">
                  <c:v>0.99235477948007733</c:v>
                </c:pt>
                <c:pt idx="12">
                  <c:v>0.99969957141126964</c:v>
                </c:pt>
                <c:pt idx="13">
                  <c:v>0.9999947903881693</c:v>
                </c:pt>
                <c:pt idx="14">
                  <c:v>0.99999990968841501</c:v>
                </c:pt>
                <c:pt idx="15">
                  <c:v>0.99999999843440524</c:v>
                </c:pt>
                <c:pt idx="16">
                  <c:v>0.99999999997285971</c:v>
                </c:pt>
                <c:pt idx="17">
                  <c:v>0.99999999999952949</c:v>
                </c:pt>
                <c:pt idx="18">
                  <c:v>0.99999999999999178</c:v>
                </c:pt>
                <c:pt idx="19">
                  <c:v>0.99999999999999978</c:v>
                </c:pt>
                <c:pt idx="2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EAE-40E7-82F5-D3C79DF3B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830208"/>
        <c:axId val="547830600"/>
      </c:scatterChart>
      <c:valAx>
        <c:axId val="547830208"/>
        <c:scaling>
          <c:orientation val="minMax"/>
          <c:max val="110"/>
          <c:min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Predictor: Mean = 100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830600"/>
        <c:crosses val="autoZero"/>
        <c:crossBetween val="midCat"/>
      </c:valAx>
      <c:valAx>
        <c:axId val="547830600"/>
        <c:scaling>
          <c:orientation val="minMax"/>
          <c:max val="0.75000000000000011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83020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161925</xdr:rowOff>
    </xdr:from>
    <xdr:to>
      <xdr:col>8</xdr:col>
      <xdr:colOff>742950</xdr:colOff>
      <xdr:row>26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8</xdr:col>
      <xdr:colOff>742950</xdr:colOff>
      <xdr:row>45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12</xdr:row>
      <xdr:rowOff>142875</xdr:rowOff>
    </xdr:from>
    <xdr:to>
      <xdr:col>10</xdr:col>
      <xdr:colOff>523875</xdr:colOff>
      <xdr:row>27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27</xdr:row>
      <xdr:rowOff>76200</xdr:rowOff>
    </xdr:from>
    <xdr:to>
      <xdr:col>10</xdr:col>
      <xdr:colOff>504825</xdr:colOff>
      <xdr:row>41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0.74375</cdr:x>
      <cdr:y>0.91319</cdr:y>
    </cdr:from>
    <cdr:to>
      <cdr:x>1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400425" y="2505075"/>
          <a:ext cx="11715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/>
            <a:t>Model V3 on V1</a:t>
          </a:r>
        </a:p>
      </cdr:txBody>
    </cdr:sp>
  </cdr:relSizeAnchor>
  <cdr:relSizeAnchor xmlns:cdr="http://schemas.openxmlformats.org/drawingml/2006/chartDrawing">
    <cdr:from>
      <cdr:x>0</cdr:x>
      <cdr:y>0.91667</cdr:y>
    </cdr:from>
    <cdr:to>
      <cdr:x>0.24097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51460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/>
            <a:t>Schield-Data4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0.91667</cdr:y>
    </cdr:from>
    <cdr:to>
      <cdr:x>0.24097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251460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/>
            <a:t>Schield-Data4</a:t>
          </a:r>
        </a:p>
      </cdr:txBody>
    </cdr:sp>
  </cdr:relSizeAnchor>
  <cdr:relSizeAnchor xmlns:cdr="http://schemas.openxmlformats.org/drawingml/2006/chartDrawing">
    <cdr:from>
      <cdr:x>0.74375</cdr:x>
      <cdr:y>0.91319</cdr:y>
    </cdr:from>
    <cdr:to>
      <cdr:x>1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400425" y="2505075"/>
          <a:ext cx="11715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Model V3 on V1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57150</xdr:rowOff>
    </xdr:from>
    <xdr:to>
      <xdr:col>8</xdr:col>
      <xdr:colOff>742950</xdr:colOff>
      <xdr:row>26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24</xdr:row>
      <xdr:rowOff>104775</xdr:rowOff>
    </xdr:from>
    <xdr:to>
      <xdr:col>9</xdr:col>
      <xdr:colOff>114300</xdr:colOff>
      <xdr:row>38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0.74375</cdr:x>
      <cdr:y>0.91319</cdr:y>
    </cdr:from>
    <cdr:to>
      <cdr:x>1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400425" y="2505075"/>
          <a:ext cx="11715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/>
            <a:t>Model V3 on V1</a:t>
          </a:r>
        </a:p>
      </cdr:txBody>
    </cdr:sp>
  </cdr:relSizeAnchor>
  <cdr:relSizeAnchor xmlns:cdr="http://schemas.openxmlformats.org/drawingml/2006/chartDrawing">
    <cdr:from>
      <cdr:x>0</cdr:x>
      <cdr:y>0.91667</cdr:y>
    </cdr:from>
    <cdr:to>
      <cdr:x>0.24097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51460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/>
            <a:t>Schield-Data5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0.91667</cdr:y>
    </cdr:from>
    <cdr:to>
      <cdr:x>0.24097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251460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/>
            <a:t>Schield-Data5</a:t>
          </a:r>
        </a:p>
      </cdr:txBody>
    </cdr:sp>
  </cdr:relSizeAnchor>
  <cdr:relSizeAnchor xmlns:cdr="http://schemas.openxmlformats.org/drawingml/2006/chartDrawing">
    <cdr:from>
      <cdr:x>0.74375</cdr:x>
      <cdr:y>0.91319</cdr:y>
    </cdr:from>
    <cdr:to>
      <cdr:x>1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400425" y="2505075"/>
          <a:ext cx="11715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Model V3 on V1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76200</xdr:rowOff>
    </xdr:from>
    <xdr:to>
      <xdr:col>8</xdr:col>
      <xdr:colOff>857250</xdr:colOff>
      <xdr:row>30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32</xdr:row>
      <xdr:rowOff>9525</xdr:rowOff>
    </xdr:from>
    <xdr:to>
      <xdr:col>8</xdr:col>
      <xdr:colOff>847725</xdr:colOff>
      <xdr:row>46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0.91435</cdr:y>
    </cdr:from>
    <cdr:to>
      <cdr:x>0.24097</cdr:x>
      <cdr:y>0.99769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250825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/>
            <a:t>Schield-Data1</a:t>
          </a:r>
        </a:p>
      </cdr:txBody>
    </cdr:sp>
  </cdr:relSizeAnchor>
  <cdr:relSizeAnchor xmlns:cdr="http://schemas.openxmlformats.org/drawingml/2006/chartDrawing">
    <cdr:from>
      <cdr:x>0.74375</cdr:x>
      <cdr:y>0.91667</cdr:y>
    </cdr:from>
    <cdr:to>
      <cdr:x>1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400425" y="2514600"/>
          <a:ext cx="117157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/>
            <a:t>Model V3 on V1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0.91667</cdr:y>
    </cdr:from>
    <cdr:to>
      <cdr:x>0.24097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251460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/>
            <a:t>Schield-Data1</a:t>
          </a:r>
        </a:p>
      </cdr:txBody>
    </cdr:sp>
  </cdr:relSizeAnchor>
  <cdr:relSizeAnchor xmlns:cdr="http://schemas.openxmlformats.org/drawingml/2006/chartDrawing">
    <cdr:from>
      <cdr:x>0.75903</cdr:x>
      <cdr:y>0.91667</cdr:y>
    </cdr:from>
    <cdr:to>
      <cdr:x>1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470275" y="251460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/>
            <a:t>Model</a:t>
          </a:r>
          <a:r>
            <a:rPr lang="en-US" sz="1000" baseline="0"/>
            <a:t> V3 on V1</a:t>
          </a:r>
          <a:endParaRPr lang="en-US" sz="10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12</xdr:row>
      <xdr:rowOff>161925</xdr:rowOff>
    </xdr:from>
    <xdr:to>
      <xdr:col>9</xdr:col>
      <xdr:colOff>123825</xdr:colOff>
      <xdr:row>27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0.91435</cdr:y>
    </cdr:from>
    <cdr:to>
      <cdr:x>0.24097</cdr:x>
      <cdr:y>0.99769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250825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/>
            <a:t>Schield-Data1</a:t>
          </a:r>
        </a:p>
      </cdr:txBody>
    </cdr:sp>
  </cdr:relSizeAnchor>
  <cdr:relSizeAnchor xmlns:cdr="http://schemas.openxmlformats.org/drawingml/2006/chartDrawing">
    <cdr:from>
      <cdr:x>0.74375</cdr:x>
      <cdr:y>0.91667</cdr:y>
    </cdr:from>
    <cdr:to>
      <cdr:x>1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400425" y="2514600"/>
          <a:ext cx="117157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/>
            <a:t>Model V3 on V1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0.74375</cdr:x>
      <cdr:y>0.91319</cdr:y>
    </cdr:from>
    <cdr:to>
      <cdr:x>1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400425" y="2505075"/>
          <a:ext cx="11715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/>
            <a:t>Model V3 on V1</a:t>
          </a:r>
        </a:p>
      </cdr:txBody>
    </cdr:sp>
  </cdr:relSizeAnchor>
  <cdr:relSizeAnchor xmlns:cdr="http://schemas.openxmlformats.org/drawingml/2006/chartDrawing">
    <cdr:from>
      <cdr:x>0</cdr:x>
      <cdr:y>0.91667</cdr:y>
    </cdr:from>
    <cdr:to>
      <cdr:x>0.24097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51460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/>
            <a:t>Schield-Data2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12</xdr:row>
      <xdr:rowOff>142875</xdr:rowOff>
    </xdr:from>
    <xdr:to>
      <xdr:col>10</xdr:col>
      <xdr:colOff>523875</xdr:colOff>
      <xdr:row>27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135031</xdr:rowOff>
    </xdr:from>
    <xdr:to>
      <xdr:col>8</xdr:col>
      <xdr:colOff>739028</xdr:colOff>
      <xdr:row>42</xdr:row>
      <xdr:rowOff>20731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0.74375</cdr:x>
      <cdr:y>0.91319</cdr:y>
    </cdr:from>
    <cdr:to>
      <cdr:x>1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400425" y="2505075"/>
          <a:ext cx="11715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/>
            <a:t>Model V3 on V1</a:t>
          </a:r>
        </a:p>
      </cdr:txBody>
    </cdr:sp>
  </cdr:relSizeAnchor>
  <cdr:relSizeAnchor xmlns:cdr="http://schemas.openxmlformats.org/drawingml/2006/chartDrawing">
    <cdr:from>
      <cdr:x>0</cdr:x>
      <cdr:y>0.91667</cdr:y>
    </cdr:from>
    <cdr:to>
      <cdr:x>0.24097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51460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/>
            <a:t>Schield-Data3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0.91667</cdr:y>
    </cdr:from>
    <cdr:to>
      <cdr:x>0.24097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251460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/>
            <a:t>Schield-Data3</a:t>
          </a:r>
        </a:p>
      </cdr:txBody>
    </cdr:sp>
  </cdr:relSizeAnchor>
  <cdr:relSizeAnchor xmlns:cdr="http://schemas.openxmlformats.org/drawingml/2006/chartDrawing">
    <cdr:from>
      <cdr:x>0.74375</cdr:x>
      <cdr:y>0.91319</cdr:y>
    </cdr:from>
    <cdr:to>
      <cdr:x>1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400425" y="2505075"/>
          <a:ext cx="11715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Model V3 on V1</a:t>
          </a:r>
        </a:p>
      </cdr:txBody>
    </cdr:sp>
  </cdr:relSizeAnchor>
  <cdr:relSizeAnchor xmlns:cdr="http://schemas.openxmlformats.org/drawingml/2006/chartDrawing">
    <cdr:from>
      <cdr:x>0.11463</cdr:x>
      <cdr:y>0.23502</cdr:y>
    </cdr:from>
    <cdr:to>
      <cdr:x>0.38977</cdr:x>
      <cdr:y>0.4968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21447" y="644712"/>
          <a:ext cx="1251618" cy="718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R-sq = 0.94</a:t>
          </a:r>
          <a:br>
            <a:rPr lang="en-US" sz="1100"/>
          </a:br>
          <a:r>
            <a:rPr lang="en-US" sz="1100"/>
            <a:t>Predictor vs. </a:t>
          </a:r>
          <a:br>
            <a:rPr lang="en-US" sz="1100"/>
          </a:br>
          <a:r>
            <a:rPr lang="en-US" sz="1100"/>
            <a:t>Ln[Odds(pGroup)]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19050</xdr:rowOff>
    </xdr:from>
    <xdr:to>
      <xdr:col>8</xdr:col>
      <xdr:colOff>742950</xdr:colOff>
      <xdr:row>27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29</xdr:row>
      <xdr:rowOff>85725</xdr:rowOff>
    </xdr:from>
    <xdr:to>
      <xdr:col>8</xdr:col>
      <xdr:colOff>762000</xdr:colOff>
      <xdr:row>43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0.74375</cdr:x>
      <cdr:y>0.91319</cdr:y>
    </cdr:from>
    <cdr:to>
      <cdr:x>1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400425" y="2505075"/>
          <a:ext cx="11715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/>
            <a:t>Model V3 on V1</a:t>
          </a:r>
        </a:p>
      </cdr:txBody>
    </cdr:sp>
  </cdr:relSizeAnchor>
  <cdr:relSizeAnchor xmlns:cdr="http://schemas.openxmlformats.org/drawingml/2006/chartDrawing">
    <cdr:from>
      <cdr:x>0</cdr:x>
      <cdr:y>0.91667</cdr:y>
    </cdr:from>
    <cdr:to>
      <cdr:x>0.24097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51460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/>
            <a:t>Schield-Data4</a:t>
          </a:r>
        </a:p>
      </cdr:txBody>
    </cdr:sp>
  </cdr:relSizeAnchor>
  <cdr:relSizeAnchor xmlns:cdr="http://schemas.openxmlformats.org/drawingml/2006/chartDrawing">
    <cdr:from>
      <cdr:x>0.08194</cdr:x>
      <cdr:y>0.23727</cdr:y>
    </cdr:from>
    <cdr:to>
      <cdr:x>0.3557</cdr:x>
      <cdr:y>0.49904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74650" y="650875"/>
          <a:ext cx="1251618" cy="718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R-sq = 0.81</a:t>
          </a:r>
          <a:br>
            <a:rPr lang="en-US" sz="1100"/>
          </a:br>
          <a:r>
            <a:rPr lang="en-US" sz="1100"/>
            <a:t>Predictor vs. </a:t>
          </a:r>
          <a:br>
            <a:rPr lang="en-US" sz="1100"/>
          </a:br>
          <a:r>
            <a:rPr lang="en-US" sz="1100"/>
            <a:t>Ln[Odds(pGroup)]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0.91667</cdr:y>
    </cdr:from>
    <cdr:to>
      <cdr:x>0.24097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251460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/>
            <a:t>Schield-Data4</a:t>
          </a:r>
        </a:p>
      </cdr:txBody>
    </cdr:sp>
  </cdr:relSizeAnchor>
  <cdr:relSizeAnchor xmlns:cdr="http://schemas.openxmlformats.org/drawingml/2006/chartDrawing">
    <cdr:from>
      <cdr:x>0.74375</cdr:x>
      <cdr:y>0.91319</cdr:y>
    </cdr:from>
    <cdr:to>
      <cdr:x>1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400425" y="2505075"/>
          <a:ext cx="11715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Model V3 on V1</a:t>
          </a:r>
        </a:p>
      </cdr:txBody>
    </cdr:sp>
  </cdr:relSizeAnchor>
  <cdr:relSizeAnchor xmlns:cdr="http://schemas.openxmlformats.org/drawingml/2006/chartDrawing">
    <cdr:from>
      <cdr:x>0.10278</cdr:x>
      <cdr:y>0.27852</cdr:y>
    </cdr:from>
    <cdr:to>
      <cdr:x>0.37653</cdr:x>
      <cdr:y>0.54029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99280" y="652603"/>
          <a:ext cx="1329809" cy="613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R-sq = 0.98</a:t>
          </a:r>
          <a:br>
            <a:rPr lang="en-US" sz="1100"/>
          </a:br>
          <a:r>
            <a:rPr lang="en-US" sz="1100"/>
            <a:t>Predictor vs. </a:t>
          </a:r>
          <a:br>
            <a:rPr lang="en-US" sz="1100"/>
          </a:br>
          <a:r>
            <a:rPr lang="en-US" sz="1100"/>
            <a:t>Ln[Odds(pGroup)]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123825</xdr:rowOff>
    </xdr:from>
    <xdr:to>
      <xdr:col>8</xdr:col>
      <xdr:colOff>742950</xdr:colOff>
      <xdr:row>28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30</xdr:row>
      <xdr:rowOff>28575</xdr:rowOff>
    </xdr:from>
    <xdr:to>
      <xdr:col>8</xdr:col>
      <xdr:colOff>800100</xdr:colOff>
      <xdr:row>44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0.74375</cdr:x>
      <cdr:y>0.91319</cdr:y>
    </cdr:from>
    <cdr:to>
      <cdr:x>1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400425" y="2505075"/>
          <a:ext cx="11715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/>
            <a:t>Model V3 on V1</a:t>
          </a:r>
        </a:p>
      </cdr:txBody>
    </cdr:sp>
  </cdr:relSizeAnchor>
  <cdr:relSizeAnchor xmlns:cdr="http://schemas.openxmlformats.org/drawingml/2006/chartDrawing">
    <cdr:from>
      <cdr:x>0</cdr:x>
      <cdr:y>0.91667</cdr:y>
    </cdr:from>
    <cdr:to>
      <cdr:x>0.24097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51460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/>
            <a:t>Schield-Data5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0.91667</cdr:y>
    </cdr:from>
    <cdr:to>
      <cdr:x>0.24097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251460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/>
            <a:t>Schield-Data5</a:t>
          </a:r>
        </a:p>
      </cdr:txBody>
    </cdr:sp>
  </cdr:relSizeAnchor>
  <cdr:relSizeAnchor xmlns:cdr="http://schemas.openxmlformats.org/drawingml/2006/chartDrawing">
    <cdr:from>
      <cdr:x>0.74375</cdr:x>
      <cdr:y>0.91319</cdr:y>
    </cdr:from>
    <cdr:to>
      <cdr:x>1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400425" y="2505075"/>
          <a:ext cx="11715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Model V3 on V1</a:t>
          </a:r>
        </a:p>
      </cdr:txBody>
    </cdr:sp>
  </cdr:relSizeAnchor>
  <cdr:relSizeAnchor xmlns:cdr="http://schemas.openxmlformats.org/drawingml/2006/chartDrawing">
    <cdr:from>
      <cdr:x>0.1</cdr:x>
      <cdr:y>0.27431</cdr:y>
    </cdr:from>
    <cdr:to>
      <cdr:x>0.37292</cdr:x>
      <cdr:y>0.53608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8607" y="752475"/>
          <a:ext cx="1251618" cy="718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R-sq = 0.81</a:t>
          </a:r>
          <a:br>
            <a:rPr lang="en-US" sz="1100"/>
          </a:br>
          <a:r>
            <a:rPr lang="en-US" sz="1100"/>
            <a:t>Predictor vs. </a:t>
          </a:r>
          <a:br>
            <a:rPr lang="en-US" sz="1100"/>
          </a:br>
          <a:r>
            <a:rPr lang="en-US" sz="1100"/>
            <a:t>Ln[Odds(pGroup)]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0.91667</cdr:y>
    </cdr:from>
    <cdr:to>
      <cdr:x>0.24097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251460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/>
            <a:t>Schield-Data1</a:t>
          </a:r>
        </a:p>
      </cdr:txBody>
    </cdr:sp>
  </cdr:relSizeAnchor>
  <cdr:relSizeAnchor xmlns:cdr="http://schemas.openxmlformats.org/drawingml/2006/chartDrawing">
    <cdr:from>
      <cdr:x>0.75903</cdr:x>
      <cdr:y>0.91667</cdr:y>
    </cdr:from>
    <cdr:to>
      <cdr:x>1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470275" y="251460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/>
            <a:t>Model</a:t>
          </a:r>
          <a:r>
            <a:rPr lang="en-US" sz="1000" baseline="0"/>
            <a:t> V3 on V1</a:t>
          </a:r>
          <a:endParaRPr lang="en-US" sz="10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12</xdr:row>
      <xdr:rowOff>161925</xdr:rowOff>
    </xdr:from>
    <xdr:to>
      <xdr:col>9</xdr:col>
      <xdr:colOff>123825</xdr:colOff>
      <xdr:row>27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8</xdr:col>
      <xdr:colOff>742950</xdr:colOff>
      <xdr:row>45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0.74375</cdr:x>
      <cdr:y>0.91319</cdr:y>
    </cdr:from>
    <cdr:to>
      <cdr:x>1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400425" y="2505075"/>
          <a:ext cx="11715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/>
            <a:t>Model V3 on V1</a:t>
          </a:r>
        </a:p>
      </cdr:txBody>
    </cdr:sp>
  </cdr:relSizeAnchor>
  <cdr:relSizeAnchor xmlns:cdr="http://schemas.openxmlformats.org/drawingml/2006/chartDrawing">
    <cdr:from>
      <cdr:x>0</cdr:x>
      <cdr:y>0.91667</cdr:y>
    </cdr:from>
    <cdr:to>
      <cdr:x>0.24097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51460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/>
            <a:t>Schield-Data2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0.91667</cdr:y>
    </cdr:from>
    <cdr:to>
      <cdr:x>0.24097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251460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/>
            <a:t>Schield-Data2</a:t>
          </a:r>
        </a:p>
      </cdr:txBody>
    </cdr:sp>
  </cdr:relSizeAnchor>
  <cdr:relSizeAnchor xmlns:cdr="http://schemas.openxmlformats.org/drawingml/2006/chartDrawing">
    <cdr:from>
      <cdr:x>0.74375</cdr:x>
      <cdr:y>0.91319</cdr:y>
    </cdr:from>
    <cdr:to>
      <cdr:x>1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400425" y="2505075"/>
          <a:ext cx="11715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Model V3 on V1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12</xdr:row>
      <xdr:rowOff>142875</xdr:rowOff>
    </xdr:from>
    <xdr:to>
      <xdr:col>10</xdr:col>
      <xdr:colOff>523875</xdr:colOff>
      <xdr:row>27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27</xdr:row>
      <xdr:rowOff>76200</xdr:rowOff>
    </xdr:from>
    <xdr:to>
      <xdr:col>10</xdr:col>
      <xdr:colOff>504825</xdr:colOff>
      <xdr:row>41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0.74375</cdr:x>
      <cdr:y>0.91319</cdr:y>
    </cdr:from>
    <cdr:to>
      <cdr:x>1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400425" y="2505075"/>
          <a:ext cx="11715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/>
            <a:t>Model V3 on V1</a:t>
          </a:r>
        </a:p>
      </cdr:txBody>
    </cdr:sp>
  </cdr:relSizeAnchor>
  <cdr:relSizeAnchor xmlns:cdr="http://schemas.openxmlformats.org/drawingml/2006/chartDrawing">
    <cdr:from>
      <cdr:x>0</cdr:x>
      <cdr:y>0.91667</cdr:y>
    </cdr:from>
    <cdr:to>
      <cdr:x>0.24097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51460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/>
            <a:t>Schield-Data3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0.91667</cdr:y>
    </cdr:from>
    <cdr:to>
      <cdr:x>0.24097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2514600"/>
          <a:ext cx="110172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/>
            <a:t>Schield-Data3</a:t>
          </a:r>
        </a:p>
      </cdr:txBody>
    </cdr:sp>
  </cdr:relSizeAnchor>
  <cdr:relSizeAnchor xmlns:cdr="http://schemas.openxmlformats.org/drawingml/2006/chartDrawing">
    <cdr:from>
      <cdr:x>0.74375</cdr:x>
      <cdr:y>0.91319</cdr:y>
    </cdr:from>
    <cdr:to>
      <cdr:x>1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400425" y="2505075"/>
          <a:ext cx="11715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Model V3 on V1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lo Schield" refreshedDate="43003.112103356485" createdVersion="5" refreshedVersion="5" minRefreshableVersion="3" recordCount="300">
  <cacheSource type="worksheet">
    <worksheetSource ref="A1:C301" sheet="Data2"/>
  </cacheSource>
  <cacheFields count="3">
    <cacheField name="V1" numFmtId="0">
      <sharedItems containsSemiMixedTypes="0" containsString="0" containsNumber="1" minValue="67.283332557473088" maxValue="131.93937960630655" count="300">
        <n v="97.888275907632504"/>
        <n v="97.333589483910231"/>
        <n v="93.746497108610654"/>
        <n v="120.52827238935933"/>
        <n v="85.348067971398478"/>
        <n v="98.730006510475221"/>
        <n v="100.39714465122995"/>
        <n v="96.218087189414348"/>
        <n v="109.94511622936861"/>
        <n v="109.26366188952285"/>
        <n v="86.82226058664935"/>
        <n v="94.839397549279042"/>
        <n v="92.485851983148379"/>
        <n v="123.45558386459581"/>
        <n v="100.51660695409906"/>
        <n v="92.284145609987604"/>
        <n v="106.81435031591205"/>
        <n v="114.91479990271148"/>
        <n v="75.280734045380072"/>
        <n v="110.5975410203848"/>
        <n v="103.30726098006896"/>
        <n v="95.743131945889587"/>
        <n v="96.061906589411166"/>
        <n v="87.921891207237465"/>
        <n v="82.934742909703559"/>
        <n v="112.80092963319284"/>
        <n v="82.683469171213915"/>
        <n v="98.073083197056491"/>
        <n v="90.818533020749044"/>
        <n v="126.5529817182961"/>
        <n v="79.646759050574715"/>
        <n v="119.61181149360836"/>
        <n v="130.8090628510657"/>
        <n v="118.0875263466956"/>
        <n v="125.22778895813215"/>
        <n v="107.65556668737267"/>
        <n v="107.05296872342373"/>
        <n v="108.19119542379335"/>
        <n v="105.26794091017138"/>
        <n v="105.67200595560713"/>
        <n v="80.486105620310141"/>
        <n v="125.15617685847906"/>
        <n v="96.730927312857233"/>
        <n v="94.664050818629832"/>
        <n v="98.231527332927243"/>
        <n v="116.32710706454931"/>
        <n v="107.34564050141208"/>
        <n v="100.98481765645114"/>
        <n v="91.004884397373189"/>
        <n v="88.425367777007523"/>
        <n v="100.83404193094304"/>
        <n v="123.23775999111146"/>
        <n v="99.031260862929884"/>
        <n v="122.24016049957454"/>
        <n v="89.467815857715351"/>
        <n v="97.510944031555567"/>
        <n v="114.59730250524942"/>
        <n v="94.053583201539652"/>
        <n v="125.85044586061046"/>
        <n v="88.911807030600755"/>
        <n v="80.724725945035416"/>
        <n v="98.93364041137616"/>
        <n v="79.120681266134625"/>
        <n v="105.05310014791348"/>
        <n v="92.010883766895361"/>
        <n v="113.08342004010463"/>
        <n v="92.397009660244905"/>
        <n v="95.081704481771609"/>
        <n v="110.23483888244763"/>
        <n v="90.158194175351639"/>
        <n v="108.04080134662537"/>
        <n v="100.32390574647212"/>
        <n v="111.44542027035558"/>
        <n v="96.362280486926295"/>
        <n v="76.263976798328457"/>
        <n v="106.06072415491954"/>
        <n v="114.41594163055998"/>
        <n v="99.599982507434419"/>
        <n v="101.76034315770231"/>
        <n v="73.226146842072097"/>
        <n v="127.18671575364323"/>
        <n v="101.06951940289325"/>
        <n v="104.82694508826529"/>
        <n v="83.703304826543302"/>
        <n v="119.14246704262347"/>
        <n v="109.01405872059851"/>
        <n v="106.33277794330736"/>
        <n v="89.322794733486717"/>
        <n v="124.22081716669177"/>
        <n v="131.93937960630655"/>
        <n v="99.997888362598147"/>
        <n v="117.87095550346913"/>
        <n v="86.546049939904037"/>
        <n v="78.156001523985069"/>
        <n v="109.67904790601467"/>
        <n v="67.283332557473088"/>
        <n v="92.857285364794848"/>
        <n v="80.312121968244739"/>
        <n v="83.395702824253604"/>
        <n v="102.36537692779396"/>
        <n v="92.942219502456311"/>
        <n v="95.484524949843347"/>
        <n v="113.55599625906154"/>
        <n v="111.07872141593781"/>
        <n v="110.71073064319134"/>
        <n v="86.31830324603068"/>
        <n v="98.004385990280028"/>
        <n v="94.88411605418473"/>
        <n v="87.488989187763679"/>
        <n v="112.19345158857394"/>
        <n v="99.085007159350909"/>
        <n v="116.6014206806887"/>
        <n v="103.48583845500562"/>
        <n v="90.960629850685464"/>
        <n v="111.54744231046924"/>
        <n v="104.53650145761651"/>
        <n v="106.23607444392886"/>
        <n v="93.192021677913715"/>
        <n v="103.16695011386119"/>
        <n v="109.09371103914813"/>
        <n v="95.995956465455038"/>
        <n v="71.985319779689505"/>
        <n v="106.42363479604995"/>
        <n v="104.94145274692562"/>
        <n v="91.345475946353901"/>
        <n v="69.540461846688743"/>
        <n v="76.888622210353233"/>
        <n v="104.70826413146887"/>
        <n v="113.40603567286027"/>
        <n v="102.20944214702617"/>
        <n v="99.201615836290983"/>
        <n v="108.44287767064111"/>
        <n v="92.136538599939968"/>
        <n v="96.555733653076558"/>
        <n v="104.3268097234245"/>
        <n v="76.700513640876281"/>
        <n v="77.241602964869131"/>
        <n v="88.073751268884536"/>
        <n v="115.60415394237603"/>
        <n v="84.073440089080975"/>
        <n v="103.78264506783664"/>
        <n v="82.45726747659738"/>
        <n v="130.01068877598738"/>
        <n v="118.78895063035267"/>
        <n v="97.032691545894281"/>
        <n v="88.874087666018099"/>
        <n v="93.550294034081432"/>
        <n v="88.60272833075004"/>
        <n v="99.853870726662592"/>
        <n v="95.237491544257821"/>
        <n v="91.21783497090864"/>
        <n v="121.26776695148698"/>
        <n v="89.907378158692609"/>
        <n v="86.029953873058588"/>
        <n v="95.547150943419012"/>
        <n v="105.71425642195365"/>
        <n v="127.28813267920569"/>
        <n v="97.096223912869107"/>
        <n v="101.43303595734793"/>
        <n v="95.787142246087711"/>
        <n v="121.3962663960537"/>
        <n v="70.793410534782097"/>
        <n v="82.338638193265538"/>
        <n v="90.646051969341229"/>
        <n v="105.83710266120569"/>
        <n v="96.446230538100579"/>
        <n v="81.267443547943486"/>
        <n v="101.62001930609097"/>
        <n v="97.754524851579362"/>
        <n v="95.319461699612532"/>
        <n v="120.05889301425063"/>
        <n v="94.259012893286283"/>
        <n v="103.9723323771659"/>
        <n v="79.923033681539437"/>
        <n v="94.403856013283701"/>
        <n v="118.35842352137533"/>
        <n v="75.197763033549649"/>
        <n v="93.321479961068235"/>
        <n v="122.69551797475849"/>
        <n v="129.06311354632717"/>
        <n v="110.06843877662808"/>
        <n v="97.253210090437364"/>
        <n v="98.41399394779404"/>
        <n v="87.728428629882472"/>
        <n v="72.786909599443504"/>
        <n v="75.98228446329135"/>
        <n v="84.298699584226824"/>
        <n v="82.067699055723139"/>
        <n v="109.58127147555992"/>
        <n v="111.6612032292073"/>
        <n v="98.54167894833536"/>
        <n v="81.089536417887018"/>
        <n v="81.624005587884284"/>
        <n v="89.78662116324324"/>
        <n v="85.66695480925992"/>
        <n v="81.85539197385512"/>
        <n v="93.880193489734168"/>
        <n v="100.70093106212406"/>
        <n v="99.370992926018772"/>
        <n v="98.271082780941256"/>
        <n v="114.14686378034619"/>
        <n v="87.195161581321926"/>
        <n v="105.34801719760752"/>
        <n v="107.5098101962279"/>
        <n v="115.03940116845766"/>
        <n v="111.96274709082996"/>
        <n v="74.328235722316677"/>
        <n v="93.421946531206913"/>
        <n v="90.374087655620301"/>
        <n v="117.34237206982507"/>
        <n v="91.653068558984046"/>
        <n v="106.69511294368985"/>
        <n v="100.06112012230437"/>
        <n v="100.20395187417506"/>
        <n v="108.60576907086816"/>
        <n v="101.36308827407545"/>
        <n v="107.0871876728452"/>
        <n v="112.49936095523171"/>
        <n v="116.01436223868069"/>
        <n v="77.750140080790501"/>
        <n v="117.3933101139271"/>
        <n v="85.596318412513227"/>
        <n v="102.28803238247524"/>
        <n v="115.17189205059088"/>
        <n v="93.914785842500905"/>
        <n v="102.67391612398625"/>
        <n v="88.283425534734405"/>
        <n v="86.703730559971277"/>
        <n v="119.35221567393947"/>
        <n v="117.08023003979525"/>
        <n v="92.753672671556643"/>
        <n v="96.80466567615133"/>
        <n v="117.60168051091443"/>
        <n v="83.787906186579193"/>
        <n v="87.592984248666625"/>
        <n v="107.82691694870979"/>
        <n v="116.86652530358154"/>
        <n v="71.364867333952034"/>
        <n v="91.558723932205197"/>
        <n v="113.71803919145876"/>
        <n v="91.831080269491366"/>
        <n v="124.52517434076901"/>
        <n v="83.272896226940091"/>
        <n v="98.633100852342139"/>
        <n v="85.935114080559345"/>
        <n v="84.614497144767157"/>
        <n v="102.92505012963399"/>
        <n v="103.354822969731"/>
        <n v="112.40392877222413"/>
        <n v="101.71746650249193"/>
        <n v="110.79007853393128"/>
        <n v="90.280430941597558"/>
        <n v="111.96690022905773"/>
        <n v="104.45375860862609"/>
        <n v="128.14773275920373"/>
        <n v="87.105398933523674"/>
        <n v="122.19874563692463"/>
        <n v="101.94508126786209"/>
        <n v="78.904550612552299"/>
        <n v="101.9996021438283"/>
        <n v="108.7474836327018"/>
        <n v="120.92385743598945"/>
        <n v="97.626838829763329"/>
        <n v="77.957486474915981"/>
        <n v="114.29385635315052"/>
        <n v="115.5317967366417"/>
        <n v="113.97307847916886"/>
        <n v="78.704112820069398"/>
        <n v="73.680885583818593"/>
        <n v="123.96340006146917"/>
        <n v="106.64601340990086"/>
        <n v="102.72539108548605"/>
        <n v="103.68383940617365"/>
        <n v="110.3188465719924"/>
        <n v="107.72369034522698"/>
        <n v="104.21444358948801"/>
        <n v="103.94975483755321"/>
        <n v="85.104591608299813"/>
        <n v="108.39028412651531"/>
        <n v="74.597615632056304"/>
        <n v="101.18686201897846"/>
        <n v="102.51259232149167"/>
        <n v="119.01432434906758"/>
        <n v="100.62765733465216"/>
        <n v="99.474954472205809"/>
        <n v="84.889598165871817"/>
        <n v="89.17634430667843"/>
        <n v="99.729216839517989"/>
        <n v="105.4696763603562"/>
        <n v="79.387362600212128"/>
        <n v="94.50817658560868"/>
        <n v="121.84320783769563"/>
        <n v="84.772218812851079"/>
        <n v="109.45800742949845"/>
        <n v="89.683627683187865"/>
        <n v="120.26303043022502"/>
        <n v="113.0231743957161"/>
        <n v="115.98509565701988"/>
        <n v="111.11388442355207"/>
        <n v="102.96488488739141"/>
      </sharedItems>
    </cacheField>
    <cacheField name="V2" numFmtId="0">
      <sharedItems containsSemiMixedTypes="0" containsString="0" containsNumber="1" minValue="11.129504220132901" maxValue="189.6249772147963" count="300">
        <n v="88.179766580606952"/>
        <n v="107.32623105867042"/>
        <n v="66.813622792376734"/>
        <n v="146.68863201976552"/>
        <n v="50.132899171689651"/>
        <n v="108.43373737066658"/>
        <n v="135.24235349103614"/>
        <n v="88.851174146563551"/>
        <n v="110.55957977046675"/>
        <n v="134.3998069247296"/>
        <n v="42.142784608807531"/>
        <n v="82.994808559874684"/>
        <n v="84.026288812461246"/>
        <n v="157.9863224061246"/>
        <n v="94.570070990803629"/>
        <n v="78.380233914611026"/>
        <n v="85.871566051565054"/>
        <n v="145.52150534261332"/>
        <n v="28.688066388179745"/>
        <n v="101.5661770857733"/>
        <n v="124.04124293704417"/>
        <n v="116.2044280415189"/>
        <n v="95.611230395908891"/>
        <n v="52.221901108572396"/>
        <n v="42.224581654389397"/>
        <n v="126.28035341600962"/>
        <n v="69.789656605291881"/>
        <n v="83.444101302308141"/>
        <n v="54.321620508295481"/>
        <n v="168.65779485678036"/>
        <n v="44.561086554303003"/>
        <n v="151.96849127553287"/>
        <n v="170.56215602344321"/>
        <n v="162.24117940576852"/>
        <n v="167.26309673177124"/>
        <n v="125.32455785793455"/>
        <n v="120.85973409837892"/>
        <n v="127.07778960332742"/>
        <n v="100.76775609241399"/>
        <n v="73.819100804865272"/>
        <n v="32.47922191423234"/>
        <n v="174.24673838809122"/>
        <n v="64.63298390309339"/>
        <n v="79.892257115263163"/>
        <n v="100.41064605585589"/>
        <n v="145.1924004074734"/>
        <n v="111.74011283097875"/>
        <n v="105.98594040432739"/>
        <n v="71.368397021528921"/>
        <n v="96.949330546416746"/>
        <n v="105.74194931005692"/>
        <n v="165.7454614982386"/>
        <n v="102.31862537830303"/>
        <n v="177.85451202301326"/>
        <n v="57.211304947359281"/>
        <n v="87.377919664219277"/>
        <n v="122.59360083418794"/>
        <n v="93.77427104950506"/>
        <n v="189.6249772147963"/>
        <n v="76.132912541753186"/>
        <n v="21.393340099106574"/>
        <n v="103.98434273126922"/>
        <n v="67.154698074142829"/>
        <n v="96.620821259269462"/>
        <n v="74.854277343493422"/>
        <n v="119.85430223657545"/>
        <n v="89.727889580644302"/>
        <n v="78.759231855098065"/>
        <n v="130.45868199747389"/>
        <n v="65.809732688199475"/>
        <n v="117.53631472811151"/>
        <n v="99.259544907241519"/>
        <n v="112.3905121537739"/>
        <n v="82.268476018207579"/>
        <n v="27.922467512299562"/>
        <n v="105.10166341946702"/>
        <n v="152.93935277284311"/>
        <n v="86.617069767607362"/>
        <n v="92.466228205095774"/>
        <n v="68.633164294339878"/>
        <n v="185.1563856014975"/>
        <n v="108.80526258633316"/>
        <n v="77.419776026061598"/>
        <n v="43.100967393186963"/>
        <n v="135.57452044930139"/>
        <n v="128.1366330522913"/>
        <n v="125.13506047242774"/>
        <n v="77.101745852818524"/>
        <n v="140.36569084623213"/>
        <n v="182.1628124507121"/>
        <n v="74.349129696958514"/>
        <n v="167.01020040392925"/>
        <n v="82.665937397759649"/>
        <n v="48.728812425392654"/>
        <n v="95.454453770765014"/>
        <n v="15.717827393536496"/>
        <n v="122.80825752501067"/>
        <n v="46.093214865013621"/>
        <n v="88.193946356551095"/>
        <n v="121.58691038922741"/>
        <n v="103.4187542869815"/>
        <n v="85.276962141595931"/>
        <n v="134.48250360764459"/>
        <n v="116.46162564383057"/>
        <n v="137.1584487269385"/>
        <n v="74.634232981025349"/>
        <n v="91.518156997014103"/>
        <n v="131.77440140300894"/>
        <n v="61.631455543083078"/>
        <n v="137.86675501096789"/>
        <n v="117.15374346016554"/>
        <n v="141.1120190149326"/>
        <n v="118.14603342607984"/>
        <n v="67.877866521470011"/>
        <n v="147.2492841377437"/>
        <n v="109.98369865108084"/>
        <n v="110.14264241956144"/>
        <n v="95.826752138932903"/>
        <n v="90.836830472251719"/>
        <n v="107.94883458545588"/>
        <n v="70.053710457738944"/>
        <n v="36.91932187296414"/>
        <n v="121.35414953077127"/>
        <n v="115.54111608205019"/>
        <n v="60.238461232885669"/>
        <n v="11.129504220132901"/>
        <n v="40.146594496658828"/>
        <n v="129.04335568839829"/>
        <n v="131.39195015226153"/>
        <n v="96.438241267695247"/>
        <n v="91.759842840142539"/>
        <n v="109.59508284046198"/>
        <n v="70.84927222935859"/>
        <n v="66.486136152391737"/>
        <n v="139.18373470723401"/>
        <n v="25.305330486038205"/>
        <n v="30.300044736514739"/>
        <n v="35.071670747757025"/>
        <n v="146.35410862819344"/>
        <n v="39.146370252622532"/>
        <n v="123.72981244389136"/>
        <n v="37.337549631242638"/>
        <n v="157.70241846138902"/>
        <n v="142.47541930371494"/>
        <n v="84.205616338583951"/>
        <n v="52.901783330494247"/>
        <n v="98.371877698487964"/>
        <n v="81.490195139231375"/>
        <n v="100.29592907842849"/>
        <n v="62.020951309786739"/>
        <n v="47.226498720561757"/>
        <n v="149.22257447934945"/>
        <n v="79.130477182245542"/>
        <n v="76.516691317238397"/>
        <n v="86.944500496844867"/>
        <n v="90.368329949108755"/>
        <n v="176.25985427944349"/>
        <n v="81.013786158060199"/>
        <n v="130.91979751532384"/>
        <n v="81.953377265975561"/>
        <n v="144.52186288306325"/>
        <n v="34.318671491035246"/>
        <n v="58.149718828845138"/>
        <n v="79.528550894036016"/>
        <n v="99.767515910240633"/>
        <n v="118.45092064367461"/>
        <n v="80.65806931394863"/>
        <n v="111.07666999229725"/>
        <n v="97.488586379733462"/>
        <n v="101.9988375826333"/>
        <n v="160.01995492618084"/>
        <n v="99.627959116942236"/>
        <n v="111.90471244178038"/>
        <n v="69.09211212511255"/>
        <n v="70.419211490008223"/>
        <n v="125.64844064524684"/>
        <n v="56.489983546743545"/>
        <n v="127.75904423753438"/>
        <n v="148.1391892461707"/>
        <n v="181.04204476879832"/>
        <n v="150.46991008729205"/>
        <n v="86.344455002248822"/>
        <n v="136.50329214091829"/>
        <n v="40.828835548921894"/>
        <n v="17.866913535864441"/>
        <n v="51.240564485380709"/>
        <n v="75.490684616304065"/>
        <n v="45.950861323825009"/>
        <n v="136.08500444118994"/>
        <n v="132.65205007122583"/>
        <n v="107.84781828172981"/>
        <n v="33.462381029608679"/>
        <n v="60.711210240764942"/>
        <n v="87.640175733163844"/>
        <n v="72.524927517967981"/>
        <n v="53.671260492434214"/>
        <n v="98.864011042805828"/>
        <n v="113.78674010823869"/>
        <n v="94.3911942218365"/>
        <n v="106.60179808232535"/>
        <n v="161.06447742846404"/>
        <n v="92.991519782626554"/>
        <n v="98.691557613441432"/>
        <n v="151.78186092116741"/>
        <n v="133.03771353987733"/>
        <n v="123.25180112892643"/>
        <n v="23.677399960818558"/>
        <n v="107.18092512393497"/>
        <n v="72.106052187399783"/>
        <n v="114.82110447292582"/>
        <n v="91.288934653419844"/>
        <n v="112.98528145994"/>
        <n v="90.188624074047112"/>
        <n v="114.24428809606097"/>
        <n v="149.98611127449183"/>
        <n v="132.32541208176769"/>
        <n v="121.84827529309904"/>
        <n v="112.86394726536169"/>
        <n v="141.60226010118882"/>
        <n v="43.852468115525383"/>
        <n v="163.4524266692159"/>
        <n v="50.743285223283699"/>
        <n v="102.926187724268"/>
        <n v="143.18252801835575"/>
        <n v="106.51279283595076"/>
        <n v="93.331984810622444"/>
        <n v="89.217053432484377"/>
        <n v="68.202380477157249"/>
        <n v="116.95206822520282"/>
        <n v="128.39201650896425"/>
        <n v="77.881850581763004"/>
        <n v="73.423847735411755"/>
        <n v="156.59393758410332"/>
        <n v="61.460113482194423"/>
        <n v="58.279721452055774"/>
        <n v="133.4610040759911"/>
        <n v="138.27728715493546"/>
        <n v="19.107030092388221"/>
        <n v="49.329643320936086"/>
        <n v="149.03796516810564"/>
        <n v="101.20780710848148"/>
        <n v="156.17790909170841"/>
        <n v="80.309025871374203"/>
        <n v="64.380737640664279"/>
        <n v="63.748204306437117"/>
        <n v="51.602343149621504"/>
        <n v="118.77606060148112"/>
        <n v="85.005508630124908"/>
        <n v="104.54884354202845"/>
        <n v="101.80028933569425"/>
        <n v="115.43544276978481"/>
        <n v="62.715056879585923"/>
        <n v="120.30831552761208"/>
        <n v="89.474151354829146"/>
        <n v="175.87330481432414"/>
        <n v="65.485545539531472"/>
        <n v="169.95326822589931"/>
        <n v="97.832408077565347"/>
        <n v="55.804185338082206"/>
        <n v="105.22388170806713"/>
        <n v="109.12300960631532"/>
        <n v="154.01695850166729"/>
        <n v="126.57272158927741"/>
        <n v="54.679035712055203"/>
        <n v="153.52766979861011"/>
        <n v="158.71869394730217"/>
        <n v="155.30341308025075"/>
        <n v="47.686756402602597"/>
        <n v="59.246226347587985"/>
        <n v="171.7533128545781"/>
        <n v="104.37036025969097"/>
        <n v="114.45759991416735"/>
        <n v="142.05767185835546"/>
        <n v="111.28020221244037"/>
        <n v="103.69208397975898"/>
        <n v="119.51378685732338"/>
        <n v="124.50531984547773"/>
        <n v="55.916536684976649"/>
        <n v="72.689581942038714"/>
        <n v="38.159157550494385"/>
        <n v="92.412308453729878"/>
        <n v="97.17134629639439"/>
        <n v="140.0929860917052"/>
        <n v="113.55605297458483"/>
        <n v="129.60851543420472"/>
        <n v="59.530720302846149"/>
        <n v="75.981629084665997"/>
        <n v="94.079314386640291"/>
        <n v="143.89405676550297"/>
        <n v="26.879705855215715"/>
        <n v="84.642503761061775"/>
        <n v="164.78000976094043"/>
        <n v="30.830574958921481"/>
        <n v="102.61171792040714"/>
        <n v="63.435083566567805"/>
        <n v="161.26554225843898"/>
        <n v="129.8369997279168"/>
        <n v="138.58943149728708"/>
        <n v="119.37419800673003"/>
        <n v="94.803656233327004"/>
      </sharedItems>
    </cacheField>
    <cacheField name="V3" numFmtId="0">
      <sharedItems containsSemiMixedTypes="0" containsString="0" containsNumber="1" containsInteger="1" minValue="0" maxValue="1" count="2">
        <n v="0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lo Schield" refreshedDate="43003.120145949077" createdVersion="5" refreshedVersion="5" minRefreshableVersion="3" recordCount="300">
  <cacheSource type="worksheet">
    <worksheetSource ref="A1:C301" sheet="Data1"/>
  </cacheSource>
  <cacheFields count="3">
    <cacheField name="V1" numFmtId="164">
      <sharedItems containsSemiMixedTypes="0" containsString="0" containsNumber="1" minValue="68.616506294276405" maxValue="131.26936513816349"/>
    </cacheField>
    <cacheField name="V2" numFmtId="164">
      <sharedItems containsSemiMixedTypes="0" containsString="0" containsNumber="1" minValue="11.339790959858821" maxValue="188.66096829710202"/>
    </cacheField>
    <cacheField name="V3" numFmtId="0">
      <sharedItems containsSemiMixedTypes="0" containsString="0" containsNumber="1" containsInteger="1" minValue="0" maxValue="1" count="2">
        <n v="0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x v="0"/>
    <x v="0"/>
    <x v="0"/>
  </r>
  <r>
    <x v="1"/>
    <x v="1"/>
    <x v="1"/>
  </r>
  <r>
    <x v="2"/>
    <x v="2"/>
    <x v="0"/>
  </r>
  <r>
    <x v="3"/>
    <x v="3"/>
    <x v="0"/>
  </r>
  <r>
    <x v="4"/>
    <x v="4"/>
    <x v="0"/>
  </r>
  <r>
    <x v="5"/>
    <x v="5"/>
    <x v="0"/>
  </r>
  <r>
    <x v="6"/>
    <x v="6"/>
    <x v="0"/>
  </r>
  <r>
    <x v="7"/>
    <x v="7"/>
    <x v="0"/>
  </r>
  <r>
    <x v="8"/>
    <x v="8"/>
    <x v="0"/>
  </r>
  <r>
    <x v="9"/>
    <x v="9"/>
    <x v="1"/>
  </r>
  <r>
    <x v="10"/>
    <x v="10"/>
    <x v="0"/>
  </r>
  <r>
    <x v="11"/>
    <x v="11"/>
    <x v="0"/>
  </r>
  <r>
    <x v="12"/>
    <x v="12"/>
    <x v="0"/>
  </r>
  <r>
    <x v="13"/>
    <x v="13"/>
    <x v="1"/>
  </r>
  <r>
    <x v="14"/>
    <x v="14"/>
    <x v="0"/>
  </r>
  <r>
    <x v="15"/>
    <x v="15"/>
    <x v="1"/>
  </r>
  <r>
    <x v="16"/>
    <x v="16"/>
    <x v="0"/>
  </r>
  <r>
    <x v="17"/>
    <x v="17"/>
    <x v="1"/>
  </r>
  <r>
    <x v="18"/>
    <x v="18"/>
    <x v="0"/>
  </r>
  <r>
    <x v="19"/>
    <x v="19"/>
    <x v="0"/>
  </r>
  <r>
    <x v="20"/>
    <x v="20"/>
    <x v="1"/>
  </r>
  <r>
    <x v="21"/>
    <x v="21"/>
    <x v="1"/>
  </r>
  <r>
    <x v="22"/>
    <x v="22"/>
    <x v="0"/>
  </r>
  <r>
    <x v="23"/>
    <x v="23"/>
    <x v="0"/>
  </r>
  <r>
    <x v="24"/>
    <x v="24"/>
    <x v="0"/>
  </r>
  <r>
    <x v="25"/>
    <x v="25"/>
    <x v="1"/>
  </r>
  <r>
    <x v="26"/>
    <x v="26"/>
    <x v="1"/>
  </r>
  <r>
    <x v="27"/>
    <x v="27"/>
    <x v="0"/>
  </r>
  <r>
    <x v="28"/>
    <x v="28"/>
    <x v="0"/>
  </r>
  <r>
    <x v="29"/>
    <x v="29"/>
    <x v="1"/>
  </r>
  <r>
    <x v="30"/>
    <x v="30"/>
    <x v="0"/>
  </r>
  <r>
    <x v="31"/>
    <x v="31"/>
    <x v="1"/>
  </r>
  <r>
    <x v="32"/>
    <x v="32"/>
    <x v="1"/>
  </r>
  <r>
    <x v="33"/>
    <x v="33"/>
    <x v="1"/>
  </r>
  <r>
    <x v="34"/>
    <x v="34"/>
    <x v="1"/>
  </r>
  <r>
    <x v="35"/>
    <x v="35"/>
    <x v="0"/>
  </r>
  <r>
    <x v="36"/>
    <x v="36"/>
    <x v="1"/>
  </r>
  <r>
    <x v="37"/>
    <x v="37"/>
    <x v="1"/>
  </r>
  <r>
    <x v="38"/>
    <x v="38"/>
    <x v="0"/>
  </r>
  <r>
    <x v="39"/>
    <x v="39"/>
    <x v="0"/>
  </r>
  <r>
    <x v="40"/>
    <x v="40"/>
    <x v="0"/>
  </r>
  <r>
    <x v="41"/>
    <x v="41"/>
    <x v="1"/>
  </r>
  <r>
    <x v="42"/>
    <x v="42"/>
    <x v="0"/>
  </r>
  <r>
    <x v="43"/>
    <x v="43"/>
    <x v="0"/>
  </r>
  <r>
    <x v="44"/>
    <x v="44"/>
    <x v="1"/>
  </r>
  <r>
    <x v="45"/>
    <x v="45"/>
    <x v="1"/>
  </r>
  <r>
    <x v="46"/>
    <x v="46"/>
    <x v="1"/>
  </r>
  <r>
    <x v="47"/>
    <x v="47"/>
    <x v="0"/>
  </r>
  <r>
    <x v="48"/>
    <x v="48"/>
    <x v="0"/>
  </r>
  <r>
    <x v="49"/>
    <x v="49"/>
    <x v="1"/>
  </r>
  <r>
    <x v="50"/>
    <x v="50"/>
    <x v="1"/>
  </r>
  <r>
    <x v="51"/>
    <x v="51"/>
    <x v="1"/>
  </r>
  <r>
    <x v="52"/>
    <x v="52"/>
    <x v="1"/>
  </r>
  <r>
    <x v="53"/>
    <x v="53"/>
    <x v="1"/>
  </r>
  <r>
    <x v="54"/>
    <x v="54"/>
    <x v="1"/>
  </r>
  <r>
    <x v="55"/>
    <x v="55"/>
    <x v="0"/>
  </r>
  <r>
    <x v="56"/>
    <x v="56"/>
    <x v="0"/>
  </r>
  <r>
    <x v="57"/>
    <x v="57"/>
    <x v="0"/>
  </r>
  <r>
    <x v="58"/>
    <x v="58"/>
    <x v="1"/>
  </r>
  <r>
    <x v="59"/>
    <x v="59"/>
    <x v="0"/>
  </r>
  <r>
    <x v="60"/>
    <x v="60"/>
    <x v="0"/>
  </r>
  <r>
    <x v="61"/>
    <x v="61"/>
    <x v="0"/>
  </r>
  <r>
    <x v="62"/>
    <x v="62"/>
    <x v="0"/>
  </r>
  <r>
    <x v="63"/>
    <x v="63"/>
    <x v="1"/>
  </r>
  <r>
    <x v="64"/>
    <x v="64"/>
    <x v="0"/>
  </r>
  <r>
    <x v="65"/>
    <x v="65"/>
    <x v="1"/>
  </r>
  <r>
    <x v="66"/>
    <x v="66"/>
    <x v="1"/>
  </r>
  <r>
    <x v="67"/>
    <x v="67"/>
    <x v="0"/>
  </r>
  <r>
    <x v="68"/>
    <x v="68"/>
    <x v="1"/>
  </r>
  <r>
    <x v="69"/>
    <x v="69"/>
    <x v="1"/>
  </r>
  <r>
    <x v="70"/>
    <x v="70"/>
    <x v="1"/>
  </r>
  <r>
    <x v="71"/>
    <x v="71"/>
    <x v="0"/>
  </r>
  <r>
    <x v="72"/>
    <x v="72"/>
    <x v="0"/>
  </r>
  <r>
    <x v="73"/>
    <x v="73"/>
    <x v="0"/>
  </r>
  <r>
    <x v="74"/>
    <x v="74"/>
    <x v="0"/>
  </r>
  <r>
    <x v="75"/>
    <x v="75"/>
    <x v="1"/>
  </r>
  <r>
    <x v="76"/>
    <x v="76"/>
    <x v="1"/>
  </r>
  <r>
    <x v="77"/>
    <x v="77"/>
    <x v="0"/>
  </r>
  <r>
    <x v="78"/>
    <x v="78"/>
    <x v="1"/>
  </r>
  <r>
    <x v="79"/>
    <x v="79"/>
    <x v="1"/>
  </r>
  <r>
    <x v="80"/>
    <x v="80"/>
    <x v="1"/>
  </r>
  <r>
    <x v="81"/>
    <x v="81"/>
    <x v="1"/>
  </r>
  <r>
    <x v="82"/>
    <x v="82"/>
    <x v="0"/>
  </r>
  <r>
    <x v="83"/>
    <x v="83"/>
    <x v="0"/>
  </r>
  <r>
    <x v="84"/>
    <x v="84"/>
    <x v="0"/>
  </r>
  <r>
    <x v="85"/>
    <x v="85"/>
    <x v="0"/>
  </r>
  <r>
    <x v="86"/>
    <x v="86"/>
    <x v="0"/>
  </r>
  <r>
    <x v="87"/>
    <x v="87"/>
    <x v="1"/>
  </r>
  <r>
    <x v="88"/>
    <x v="88"/>
    <x v="1"/>
  </r>
  <r>
    <x v="89"/>
    <x v="89"/>
    <x v="1"/>
  </r>
  <r>
    <x v="90"/>
    <x v="90"/>
    <x v="0"/>
  </r>
  <r>
    <x v="91"/>
    <x v="91"/>
    <x v="1"/>
  </r>
  <r>
    <x v="92"/>
    <x v="92"/>
    <x v="1"/>
  </r>
  <r>
    <x v="93"/>
    <x v="93"/>
    <x v="1"/>
  </r>
  <r>
    <x v="94"/>
    <x v="94"/>
    <x v="0"/>
  </r>
  <r>
    <x v="95"/>
    <x v="95"/>
    <x v="0"/>
  </r>
  <r>
    <x v="96"/>
    <x v="96"/>
    <x v="1"/>
  </r>
  <r>
    <x v="97"/>
    <x v="97"/>
    <x v="0"/>
  </r>
  <r>
    <x v="98"/>
    <x v="98"/>
    <x v="0"/>
  </r>
  <r>
    <x v="99"/>
    <x v="99"/>
    <x v="1"/>
  </r>
  <r>
    <x v="100"/>
    <x v="100"/>
    <x v="0"/>
  </r>
  <r>
    <x v="101"/>
    <x v="101"/>
    <x v="1"/>
  </r>
  <r>
    <x v="102"/>
    <x v="102"/>
    <x v="1"/>
  </r>
  <r>
    <x v="103"/>
    <x v="103"/>
    <x v="1"/>
  </r>
  <r>
    <x v="104"/>
    <x v="104"/>
    <x v="1"/>
  </r>
  <r>
    <x v="105"/>
    <x v="105"/>
    <x v="0"/>
  </r>
  <r>
    <x v="106"/>
    <x v="106"/>
    <x v="0"/>
  </r>
  <r>
    <x v="107"/>
    <x v="107"/>
    <x v="1"/>
  </r>
  <r>
    <x v="108"/>
    <x v="108"/>
    <x v="0"/>
  </r>
  <r>
    <x v="109"/>
    <x v="109"/>
    <x v="1"/>
  </r>
  <r>
    <x v="110"/>
    <x v="110"/>
    <x v="1"/>
  </r>
  <r>
    <x v="111"/>
    <x v="111"/>
    <x v="1"/>
  </r>
  <r>
    <x v="112"/>
    <x v="112"/>
    <x v="0"/>
  </r>
  <r>
    <x v="113"/>
    <x v="113"/>
    <x v="0"/>
  </r>
  <r>
    <x v="114"/>
    <x v="114"/>
    <x v="1"/>
  </r>
  <r>
    <x v="115"/>
    <x v="115"/>
    <x v="1"/>
  </r>
  <r>
    <x v="116"/>
    <x v="116"/>
    <x v="0"/>
  </r>
  <r>
    <x v="117"/>
    <x v="117"/>
    <x v="0"/>
  </r>
  <r>
    <x v="118"/>
    <x v="118"/>
    <x v="0"/>
  </r>
  <r>
    <x v="119"/>
    <x v="119"/>
    <x v="0"/>
  </r>
  <r>
    <x v="120"/>
    <x v="120"/>
    <x v="0"/>
  </r>
  <r>
    <x v="121"/>
    <x v="121"/>
    <x v="1"/>
  </r>
  <r>
    <x v="122"/>
    <x v="122"/>
    <x v="1"/>
  </r>
  <r>
    <x v="123"/>
    <x v="123"/>
    <x v="1"/>
  </r>
  <r>
    <x v="124"/>
    <x v="124"/>
    <x v="0"/>
  </r>
  <r>
    <x v="125"/>
    <x v="125"/>
    <x v="0"/>
  </r>
  <r>
    <x v="126"/>
    <x v="126"/>
    <x v="0"/>
  </r>
  <r>
    <x v="127"/>
    <x v="127"/>
    <x v="1"/>
  </r>
  <r>
    <x v="128"/>
    <x v="128"/>
    <x v="1"/>
  </r>
  <r>
    <x v="129"/>
    <x v="129"/>
    <x v="1"/>
  </r>
  <r>
    <x v="130"/>
    <x v="130"/>
    <x v="1"/>
  </r>
  <r>
    <x v="131"/>
    <x v="131"/>
    <x v="0"/>
  </r>
  <r>
    <x v="132"/>
    <x v="132"/>
    <x v="1"/>
  </r>
  <r>
    <x v="133"/>
    <x v="133"/>
    <x v="1"/>
  </r>
  <r>
    <x v="134"/>
    <x v="134"/>
    <x v="1"/>
  </r>
  <r>
    <x v="135"/>
    <x v="135"/>
    <x v="0"/>
  </r>
  <r>
    <x v="136"/>
    <x v="136"/>
    <x v="0"/>
  </r>
  <r>
    <x v="137"/>
    <x v="137"/>
    <x v="0"/>
  </r>
  <r>
    <x v="138"/>
    <x v="138"/>
    <x v="0"/>
  </r>
  <r>
    <x v="139"/>
    <x v="139"/>
    <x v="0"/>
  </r>
  <r>
    <x v="140"/>
    <x v="140"/>
    <x v="1"/>
  </r>
  <r>
    <x v="141"/>
    <x v="141"/>
    <x v="0"/>
  </r>
  <r>
    <x v="142"/>
    <x v="142"/>
    <x v="1"/>
  </r>
  <r>
    <x v="143"/>
    <x v="143"/>
    <x v="1"/>
  </r>
  <r>
    <x v="144"/>
    <x v="144"/>
    <x v="1"/>
  </r>
  <r>
    <x v="145"/>
    <x v="145"/>
    <x v="0"/>
  </r>
  <r>
    <x v="146"/>
    <x v="146"/>
    <x v="1"/>
  </r>
  <r>
    <x v="147"/>
    <x v="147"/>
    <x v="1"/>
  </r>
  <r>
    <x v="148"/>
    <x v="148"/>
    <x v="1"/>
  </r>
  <r>
    <x v="149"/>
    <x v="149"/>
    <x v="0"/>
  </r>
  <r>
    <x v="150"/>
    <x v="150"/>
    <x v="0"/>
  </r>
  <r>
    <x v="151"/>
    <x v="151"/>
    <x v="1"/>
  </r>
  <r>
    <x v="152"/>
    <x v="152"/>
    <x v="0"/>
  </r>
  <r>
    <x v="153"/>
    <x v="153"/>
    <x v="0"/>
  </r>
  <r>
    <x v="154"/>
    <x v="154"/>
    <x v="0"/>
  </r>
  <r>
    <x v="155"/>
    <x v="155"/>
    <x v="0"/>
  </r>
  <r>
    <x v="156"/>
    <x v="156"/>
    <x v="1"/>
  </r>
  <r>
    <x v="157"/>
    <x v="157"/>
    <x v="0"/>
  </r>
  <r>
    <x v="158"/>
    <x v="158"/>
    <x v="1"/>
  </r>
  <r>
    <x v="159"/>
    <x v="159"/>
    <x v="1"/>
  </r>
  <r>
    <x v="160"/>
    <x v="160"/>
    <x v="1"/>
  </r>
  <r>
    <x v="161"/>
    <x v="161"/>
    <x v="0"/>
  </r>
  <r>
    <x v="162"/>
    <x v="162"/>
    <x v="1"/>
  </r>
  <r>
    <x v="163"/>
    <x v="163"/>
    <x v="0"/>
  </r>
  <r>
    <x v="164"/>
    <x v="164"/>
    <x v="0"/>
  </r>
  <r>
    <x v="165"/>
    <x v="165"/>
    <x v="1"/>
  </r>
  <r>
    <x v="166"/>
    <x v="166"/>
    <x v="0"/>
  </r>
  <r>
    <x v="167"/>
    <x v="167"/>
    <x v="0"/>
  </r>
  <r>
    <x v="168"/>
    <x v="168"/>
    <x v="0"/>
  </r>
  <r>
    <x v="169"/>
    <x v="169"/>
    <x v="1"/>
  </r>
  <r>
    <x v="170"/>
    <x v="170"/>
    <x v="1"/>
  </r>
  <r>
    <x v="171"/>
    <x v="171"/>
    <x v="1"/>
  </r>
  <r>
    <x v="172"/>
    <x v="172"/>
    <x v="1"/>
  </r>
  <r>
    <x v="173"/>
    <x v="173"/>
    <x v="1"/>
  </r>
  <r>
    <x v="174"/>
    <x v="174"/>
    <x v="1"/>
  </r>
  <r>
    <x v="175"/>
    <x v="175"/>
    <x v="0"/>
  </r>
  <r>
    <x v="176"/>
    <x v="176"/>
    <x v="1"/>
  </r>
  <r>
    <x v="177"/>
    <x v="177"/>
    <x v="1"/>
  </r>
  <r>
    <x v="178"/>
    <x v="178"/>
    <x v="0"/>
  </r>
  <r>
    <x v="179"/>
    <x v="179"/>
    <x v="1"/>
  </r>
  <r>
    <x v="180"/>
    <x v="180"/>
    <x v="1"/>
  </r>
  <r>
    <x v="181"/>
    <x v="181"/>
    <x v="1"/>
  </r>
  <r>
    <x v="182"/>
    <x v="182"/>
    <x v="1"/>
  </r>
  <r>
    <x v="183"/>
    <x v="183"/>
    <x v="0"/>
  </r>
  <r>
    <x v="184"/>
    <x v="184"/>
    <x v="0"/>
  </r>
  <r>
    <x v="185"/>
    <x v="185"/>
    <x v="0"/>
  </r>
  <r>
    <x v="186"/>
    <x v="186"/>
    <x v="0"/>
  </r>
  <r>
    <x v="187"/>
    <x v="187"/>
    <x v="1"/>
  </r>
  <r>
    <x v="188"/>
    <x v="188"/>
    <x v="1"/>
  </r>
  <r>
    <x v="189"/>
    <x v="189"/>
    <x v="1"/>
  </r>
  <r>
    <x v="190"/>
    <x v="190"/>
    <x v="1"/>
  </r>
  <r>
    <x v="191"/>
    <x v="191"/>
    <x v="0"/>
  </r>
  <r>
    <x v="192"/>
    <x v="192"/>
    <x v="1"/>
  </r>
  <r>
    <x v="193"/>
    <x v="193"/>
    <x v="1"/>
  </r>
  <r>
    <x v="194"/>
    <x v="194"/>
    <x v="0"/>
  </r>
  <r>
    <x v="195"/>
    <x v="195"/>
    <x v="0"/>
  </r>
  <r>
    <x v="196"/>
    <x v="196"/>
    <x v="0"/>
  </r>
  <r>
    <x v="197"/>
    <x v="197"/>
    <x v="0"/>
  </r>
  <r>
    <x v="198"/>
    <x v="198"/>
    <x v="0"/>
  </r>
  <r>
    <x v="199"/>
    <x v="199"/>
    <x v="1"/>
  </r>
  <r>
    <x v="200"/>
    <x v="200"/>
    <x v="1"/>
  </r>
  <r>
    <x v="201"/>
    <x v="201"/>
    <x v="1"/>
  </r>
  <r>
    <x v="202"/>
    <x v="202"/>
    <x v="0"/>
  </r>
  <r>
    <x v="203"/>
    <x v="203"/>
    <x v="1"/>
  </r>
  <r>
    <x v="204"/>
    <x v="204"/>
    <x v="0"/>
  </r>
  <r>
    <x v="205"/>
    <x v="205"/>
    <x v="1"/>
  </r>
  <r>
    <x v="206"/>
    <x v="206"/>
    <x v="0"/>
  </r>
  <r>
    <x v="207"/>
    <x v="207"/>
    <x v="0"/>
  </r>
  <r>
    <x v="208"/>
    <x v="208"/>
    <x v="0"/>
  </r>
  <r>
    <x v="209"/>
    <x v="209"/>
    <x v="0"/>
  </r>
  <r>
    <x v="210"/>
    <x v="210"/>
    <x v="0"/>
  </r>
  <r>
    <x v="211"/>
    <x v="211"/>
    <x v="1"/>
  </r>
  <r>
    <x v="212"/>
    <x v="212"/>
    <x v="1"/>
  </r>
  <r>
    <x v="213"/>
    <x v="213"/>
    <x v="1"/>
  </r>
  <r>
    <x v="214"/>
    <x v="214"/>
    <x v="1"/>
  </r>
  <r>
    <x v="215"/>
    <x v="215"/>
    <x v="1"/>
  </r>
  <r>
    <x v="216"/>
    <x v="216"/>
    <x v="1"/>
  </r>
  <r>
    <x v="217"/>
    <x v="217"/>
    <x v="1"/>
  </r>
  <r>
    <x v="218"/>
    <x v="218"/>
    <x v="1"/>
  </r>
  <r>
    <x v="219"/>
    <x v="219"/>
    <x v="0"/>
  </r>
  <r>
    <x v="220"/>
    <x v="220"/>
    <x v="1"/>
  </r>
  <r>
    <x v="221"/>
    <x v="221"/>
    <x v="0"/>
  </r>
  <r>
    <x v="222"/>
    <x v="222"/>
    <x v="1"/>
  </r>
  <r>
    <x v="223"/>
    <x v="223"/>
    <x v="0"/>
  </r>
  <r>
    <x v="224"/>
    <x v="224"/>
    <x v="1"/>
  </r>
  <r>
    <x v="225"/>
    <x v="225"/>
    <x v="1"/>
  </r>
  <r>
    <x v="226"/>
    <x v="226"/>
    <x v="1"/>
  </r>
  <r>
    <x v="227"/>
    <x v="227"/>
    <x v="1"/>
  </r>
  <r>
    <x v="228"/>
    <x v="228"/>
    <x v="0"/>
  </r>
  <r>
    <x v="229"/>
    <x v="229"/>
    <x v="0"/>
  </r>
  <r>
    <x v="230"/>
    <x v="230"/>
    <x v="0"/>
  </r>
  <r>
    <x v="231"/>
    <x v="231"/>
    <x v="0"/>
  </r>
  <r>
    <x v="232"/>
    <x v="232"/>
    <x v="1"/>
  </r>
  <r>
    <x v="233"/>
    <x v="233"/>
    <x v="0"/>
  </r>
  <r>
    <x v="234"/>
    <x v="234"/>
    <x v="0"/>
  </r>
  <r>
    <x v="235"/>
    <x v="235"/>
    <x v="0"/>
  </r>
  <r>
    <x v="236"/>
    <x v="236"/>
    <x v="0"/>
  </r>
  <r>
    <x v="237"/>
    <x v="237"/>
    <x v="1"/>
  </r>
  <r>
    <x v="238"/>
    <x v="238"/>
    <x v="1"/>
  </r>
  <r>
    <x v="239"/>
    <x v="239"/>
    <x v="1"/>
  </r>
  <r>
    <x v="240"/>
    <x v="240"/>
    <x v="1"/>
  </r>
  <r>
    <x v="241"/>
    <x v="241"/>
    <x v="0"/>
  </r>
  <r>
    <x v="242"/>
    <x v="242"/>
    <x v="1"/>
  </r>
  <r>
    <x v="243"/>
    <x v="243"/>
    <x v="0"/>
  </r>
  <r>
    <x v="244"/>
    <x v="244"/>
    <x v="1"/>
  </r>
  <r>
    <x v="245"/>
    <x v="245"/>
    <x v="0"/>
  </r>
  <r>
    <x v="246"/>
    <x v="246"/>
    <x v="1"/>
  </r>
  <r>
    <x v="247"/>
    <x v="247"/>
    <x v="0"/>
  </r>
  <r>
    <x v="248"/>
    <x v="248"/>
    <x v="0"/>
  </r>
  <r>
    <x v="249"/>
    <x v="249"/>
    <x v="1"/>
  </r>
  <r>
    <x v="250"/>
    <x v="250"/>
    <x v="0"/>
  </r>
  <r>
    <x v="251"/>
    <x v="251"/>
    <x v="0"/>
  </r>
  <r>
    <x v="252"/>
    <x v="252"/>
    <x v="0"/>
  </r>
  <r>
    <x v="253"/>
    <x v="253"/>
    <x v="0"/>
  </r>
  <r>
    <x v="254"/>
    <x v="254"/>
    <x v="1"/>
  </r>
  <r>
    <x v="255"/>
    <x v="255"/>
    <x v="1"/>
  </r>
  <r>
    <x v="256"/>
    <x v="256"/>
    <x v="1"/>
  </r>
  <r>
    <x v="257"/>
    <x v="257"/>
    <x v="0"/>
  </r>
  <r>
    <x v="258"/>
    <x v="258"/>
    <x v="1"/>
  </r>
  <r>
    <x v="259"/>
    <x v="259"/>
    <x v="0"/>
  </r>
  <r>
    <x v="260"/>
    <x v="260"/>
    <x v="0"/>
  </r>
  <r>
    <x v="261"/>
    <x v="261"/>
    <x v="1"/>
  </r>
  <r>
    <x v="262"/>
    <x v="262"/>
    <x v="1"/>
  </r>
  <r>
    <x v="263"/>
    <x v="263"/>
    <x v="0"/>
  </r>
  <r>
    <x v="264"/>
    <x v="264"/>
    <x v="1"/>
  </r>
  <r>
    <x v="265"/>
    <x v="265"/>
    <x v="1"/>
  </r>
  <r>
    <x v="266"/>
    <x v="266"/>
    <x v="1"/>
  </r>
  <r>
    <x v="267"/>
    <x v="267"/>
    <x v="0"/>
  </r>
  <r>
    <x v="268"/>
    <x v="268"/>
    <x v="0"/>
  </r>
  <r>
    <x v="269"/>
    <x v="269"/>
    <x v="1"/>
  </r>
  <r>
    <x v="270"/>
    <x v="270"/>
    <x v="0"/>
  </r>
  <r>
    <x v="271"/>
    <x v="271"/>
    <x v="0"/>
  </r>
  <r>
    <x v="272"/>
    <x v="272"/>
    <x v="1"/>
  </r>
  <r>
    <x v="273"/>
    <x v="273"/>
    <x v="1"/>
  </r>
  <r>
    <x v="274"/>
    <x v="274"/>
    <x v="1"/>
  </r>
  <r>
    <x v="275"/>
    <x v="275"/>
    <x v="0"/>
  </r>
  <r>
    <x v="276"/>
    <x v="276"/>
    <x v="1"/>
  </r>
  <r>
    <x v="277"/>
    <x v="277"/>
    <x v="0"/>
  </r>
  <r>
    <x v="278"/>
    <x v="278"/>
    <x v="0"/>
  </r>
  <r>
    <x v="279"/>
    <x v="279"/>
    <x v="0"/>
  </r>
  <r>
    <x v="280"/>
    <x v="280"/>
    <x v="1"/>
  </r>
  <r>
    <x v="281"/>
    <x v="281"/>
    <x v="1"/>
  </r>
  <r>
    <x v="282"/>
    <x v="282"/>
    <x v="1"/>
  </r>
  <r>
    <x v="283"/>
    <x v="283"/>
    <x v="0"/>
  </r>
  <r>
    <x v="284"/>
    <x v="284"/>
    <x v="1"/>
  </r>
  <r>
    <x v="285"/>
    <x v="285"/>
    <x v="0"/>
  </r>
  <r>
    <x v="286"/>
    <x v="286"/>
    <x v="0"/>
  </r>
  <r>
    <x v="287"/>
    <x v="287"/>
    <x v="0"/>
  </r>
  <r>
    <x v="288"/>
    <x v="288"/>
    <x v="1"/>
  </r>
  <r>
    <x v="289"/>
    <x v="289"/>
    <x v="0"/>
  </r>
  <r>
    <x v="290"/>
    <x v="290"/>
    <x v="0"/>
  </r>
  <r>
    <x v="291"/>
    <x v="291"/>
    <x v="1"/>
  </r>
  <r>
    <x v="292"/>
    <x v="292"/>
    <x v="0"/>
  </r>
  <r>
    <x v="293"/>
    <x v="293"/>
    <x v="1"/>
  </r>
  <r>
    <x v="294"/>
    <x v="294"/>
    <x v="0"/>
  </r>
  <r>
    <x v="295"/>
    <x v="295"/>
    <x v="1"/>
  </r>
  <r>
    <x v="296"/>
    <x v="296"/>
    <x v="1"/>
  </r>
  <r>
    <x v="297"/>
    <x v="297"/>
    <x v="0"/>
  </r>
  <r>
    <x v="298"/>
    <x v="298"/>
    <x v="0"/>
  </r>
  <r>
    <x v="299"/>
    <x v="299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0">
  <r>
    <n v="101.36718327276238"/>
    <n v="61.069712613330466"/>
    <x v="0"/>
  </r>
  <r>
    <n v="94.696141790646706"/>
    <n v="117.85901429980815"/>
    <x v="1"/>
  </r>
  <r>
    <n v="131.26936513816349"/>
    <n v="184.19052610485176"/>
    <x v="0"/>
  </r>
  <r>
    <n v="121.15983846089753"/>
    <n v="176.8497866971847"/>
    <x v="1"/>
  </r>
  <r>
    <n v="106.91427831561217"/>
    <n v="79.820486718075514"/>
    <x v="1"/>
  </r>
  <r>
    <n v="106.15429769877605"/>
    <n v="113.8596924181212"/>
    <x v="1"/>
  </r>
  <r>
    <n v="91.653302586204887"/>
    <n v="49.229358834655791"/>
    <x v="1"/>
  </r>
  <r>
    <n v="96.942784400382237"/>
    <n v="92.4985769340404"/>
    <x v="1"/>
  </r>
  <r>
    <n v="88.320184476189979"/>
    <n v="68.059383922481544"/>
    <x v="1"/>
  </r>
  <r>
    <n v="110.41954599958035"/>
    <n v="109.31370570947759"/>
    <x v="1"/>
  </r>
  <r>
    <n v="111.02041185324035"/>
    <n v="79.307554609934044"/>
    <x v="0"/>
  </r>
  <r>
    <n v="82.341157411339893"/>
    <n v="106.96858711258946"/>
    <x v="0"/>
  </r>
  <r>
    <n v="90.985717272934806"/>
    <n v="84.417185375370096"/>
    <x v="0"/>
  </r>
  <r>
    <n v="123.48762866677339"/>
    <n v="175.38233797585272"/>
    <x v="0"/>
  </r>
  <r>
    <n v="97.245777450616004"/>
    <n v="110.74251752993233"/>
    <x v="0"/>
  </r>
  <r>
    <n v="104.12784126910176"/>
    <n v="135.8360064189294"/>
    <x v="0"/>
  </r>
  <r>
    <n v="113.56577775852216"/>
    <n v="120.0888687262799"/>
    <x v="1"/>
  </r>
  <r>
    <n v="97.699700418705063"/>
    <n v="67.43175473343365"/>
    <x v="1"/>
  </r>
  <r>
    <n v="107.63431868070256"/>
    <n v="103.02778147099774"/>
    <x v="0"/>
  </r>
  <r>
    <n v="70.096939761335264"/>
    <n v="17.422786597946555"/>
    <x v="0"/>
  </r>
  <r>
    <n v="115.04912407387006"/>
    <n v="100.45254457333429"/>
    <x v="1"/>
  </r>
  <r>
    <n v="89.872279041516492"/>
    <n v="97.60665009288023"/>
    <x v="0"/>
  </r>
  <r>
    <n v="73.55044916405474"/>
    <n v="51.412856516835326"/>
    <x v="1"/>
  </r>
  <r>
    <n v="90.756626594764725"/>
    <n v="87.058218411627095"/>
    <x v="0"/>
  </r>
  <r>
    <n v="96.58104313142789"/>
    <n v="132.22060891895478"/>
    <x v="1"/>
  </r>
  <r>
    <n v="79.66093774615085"/>
    <n v="45.453920259626216"/>
    <x v="0"/>
  </r>
  <r>
    <n v="81.883783186266712"/>
    <n v="88.616242777538773"/>
    <x v="0"/>
  </r>
  <r>
    <n v="107.72711611729633"/>
    <n v="96.12741432858607"/>
    <x v="0"/>
  </r>
  <r>
    <n v="120.79949019042969"/>
    <n v="117.10342990878803"/>
    <x v="0"/>
  </r>
  <r>
    <n v="94.503669705336648"/>
    <n v="101.15508916661663"/>
    <x v="1"/>
  </r>
  <r>
    <n v="101.82945932757261"/>
    <n v="93.980342846063806"/>
    <x v="1"/>
  </r>
  <r>
    <n v="93.411360786049343"/>
    <n v="75.910416792407062"/>
    <x v="0"/>
  </r>
  <r>
    <n v="104.38454929586152"/>
    <n v="108.91933236180247"/>
    <x v="1"/>
  </r>
  <r>
    <n v="108.81546560341654"/>
    <n v="143.70957005044323"/>
    <x v="0"/>
  </r>
  <r>
    <n v="120.55051525785704"/>
    <n v="169.36135322788897"/>
    <x v="1"/>
  </r>
  <r>
    <n v="83.218431024453622"/>
    <n v="43.973109834688351"/>
    <x v="0"/>
  </r>
  <r>
    <n v="69.258717752697635"/>
    <n v="26.76289652090508"/>
    <x v="0"/>
  </r>
  <r>
    <n v="99.99743069472396"/>
    <n v="99.328794941274424"/>
    <x v="1"/>
  </r>
  <r>
    <n v="103.3678419919588"/>
    <n v="122.47346930288636"/>
    <x v="0"/>
  </r>
  <r>
    <n v="94.82297845395685"/>
    <n v="52.928119616441606"/>
    <x v="0"/>
  </r>
  <r>
    <n v="90.114004482949269"/>
    <n v="94.386634193150954"/>
    <x v="1"/>
  </r>
  <r>
    <n v="105.71282535600454"/>
    <n v="89.620286350513496"/>
    <x v="0"/>
  </r>
  <r>
    <n v="72.074038565829227"/>
    <n v="82.193101525866851"/>
    <x v="0"/>
  </r>
  <r>
    <n v="96.752858472191974"/>
    <n v="93.4403887917356"/>
    <x v="1"/>
  </r>
  <r>
    <n v="75.396878369649173"/>
    <n v="63.731742391929387"/>
    <x v="1"/>
  </r>
  <r>
    <n v="83.788666393595037"/>
    <n v="69.582638188030671"/>
    <x v="0"/>
  </r>
  <r>
    <n v="84.576938479644639"/>
    <n v="42.578813511460737"/>
    <x v="0"/>
  </r>
  <r>
    <n v="80.936050399056185"/>
    <n v="94.670367250776835"/>
    <x v="0"/>
  </r>
  <r>
    <n v="115.22707355066407"/>
    <n v="130.23378450289516"/>
    <x v="0"/>
  </r>
  <r>
    <n v="99.391989626214027"/>
    <n v="115.47898044879783"/>
    <x v="1"/>
  </r>
  <r>
    <n v="68.616506294276405"/>
    <n v="11.339790959858821"/>
    <x v="0"/>
  </r>
  <r>
    <n v="109.16162320419414"/>
    <n v="122.66461220840192"/>
    <x v="1"/>
  </r>
  <r>
    <n v="106.24692068468684"/>
    <n v="134.14148206026184"/>
    <x v="1"/>
  </r>
  <r>
    <n v="85.567107817944702"/>
    <n v="60.649580892577916"/>
    <x v="0"/>
  </r>
  <r>
    <n v="87.79250901189009"/>
    <n v="31.793891284395883"/>
    <x v="0"/>
  </r>
  <r>
    <n v="121.76048956267985"/>
    <n v="157.64679641950639"/>
    <x v="1"/>
  </r>
  <r>
    <n v="74.816280306974051"/>
    <n v="73.334268611415936"/>
    <x v="1"/>
  </r>
  <r>
    <n v="100.09597220481649"/>
    <n v="83.92613090716209"/>
    <x v="0"/>
  </r>
  <r>
    <n v="97.358270859542586"/>
    <n v="110.60843170756441"/>
    <x v="1"/>
  </r>
  <r>
    <n v="86.18168155045457"/>
    <n v="36.799068011470105"/>
    <x v="0"/>
  </r>
  <r>
    <n v="92.871212017305638"/>
    <n v="98.479756607528429"/>
    <x v="0"/>
  </r>
  <r>
    <n v="123.19774093438879"/>
    <n v="121.64903325110168"/>
    <x v="1"/>
  </r>
  <r>
    <n v="97.601560925327433"/>
    <n v="65.352109230776705"/>
    <x v="0"/>
  </r>
  <r>
    <n v="98.975098711575583"/>
    <n v="108.01700208945647"/>
    <x v="0"/>
  </r>
  <r>
    <n v="82.004313540794172"/>
    <n v="66.917091389665359"/>
    <x v="1"/>
  </r>
  <r>
    <n v="94.936250642441181"/>
    <n v="73.039475486775402"/>
    <x v="1"/>
  </r>
  <r>
    <n v="90.630074014378351"/>
    <n v="83.177872053147382"/>
    <x v="0"/>
  </r>
  <r>
    <n v="95.96980601257377"/>
    <n v="89.195501683042636"/>
    <x v="0"/>
  </r>
  <r>
    <n v="90.448874294752258"/>
    <n v="114.79244383676371"/>
    <x v="1"/>
  </r>
  <r>
    <n v="87.179595614716447"/>
    <n v="60.084402946217757"/>
    <x v="0"/>
  </r>
  <r>
    <n v="92.397140670920777"/>
    <n v="62.551311955161069"/>
    <x v="0"/>
  </r>
  <r>
    <n v="102.74972971832499"/>
    <n v="92.93801945898872"/>
    <x v="0"/>
  </r>
  <r>
    <n v="115.55664740307263"/>
    <n v="105.91376596282964"/>
    <x v="1"/>
  </r>
  <r>
    <n v="124.24664282252797"/>
    <n v="177.67222942962712"/>
    <x v="1"/>
  </r>
  <r>
    <n v="84.997207058891362"/>
    <n v="88.354862918954638"/>
    <x v="1"/>
  </r>
  <r>
    <n v="113.38442980335219"/>
    <n v="123.23775064067685"/>
    <x v="0"/>
  </r>
  <r>
    <n v="112.83039363426342"/>
    <n v="165.41037451749256"/>
    <x v="0"/>
  </r>
  <r>
    <n v="122.30688306777819"/>
    <n v="146.59077703531264"/>
    <x v="0"/>
  </r>
  <r>
    <n v="108.88056668241208"/>
    <n v="133.2384271224328"/>
    <x v="1"/>
  </r>
  <r>
    <n v="105.02156271696231"/>
    <n v="113.6188284655163"/>
    <x v="1"/>
  </r>
  <r>
    <n v="86.805848020457503"/>
    <n v="93.222397137396499"/>
    <x v="0"/>
  </r>
  <r>
    <n v="114.90680860085708"/>
    <n v="137.50871937150549"/>
    <x v="1"/>
  </r>
  <r>
    <n v="95.750935692594538"/>
    <n v="104.40202174737102"/>
    <x v="1"/>
  </r>
  <r>
    <n v="92.040821944070188"/>
    <n v="82.933700811800833"/>
    <x v="0"/>
  </r>
  <r>
    <n v="97.52868773722976"/>
    <n v="103.97235054261634"/>
    <x v="1"/>
  </r>
  <r>
    <n v="106.99083990368383"/>
    <n v="77.660972565673617"/>
    <x v="0"/>
  </r>
  <r>
    <n v="90.35196525368211"/>
    <n v="84.878288232367197"/>
    <x v="1"/>
  </r>
  <r>
    <n v="95.298068283111164"/>
    <n v="73.772048405992592"/>
    <x v="1"/>
  </r>
  <r>
    <n v="103.29258053888879"/>
    <n v="99.432381836186877"/>
    <x v="0"/>
  </r>
  <r>
    <n v="89.174403109962441"/>
    <n v="99.753770249307593"/>
    <x v="1"/>
  </r>
  <r>
    <n v="98.814623511375061"/>
    <n v="126.87641889988757"/>
    <x v="0"/>
  </r>
  <r>
    <n v="100.41549138324558"/>
    <n v="117.79182575518797"/>
    <x v="1"/>
  </r>
  <r>
    <n v="103.74374683041327"/>
    <n v="113.22012929504787"/>
    <x v="0"/>
  </r>
  <r>
    <n v="120.14405586783897"/>
    <n v="132.76217232998698"/>
    <x v="1"/>
  </r>
  <r>
    <n v="87.648965556299018"/>
    <n v="67.563330210792003"/>
    <x v="1"/>
  </r>
  <r>
    <n v="97.813653313187601"/>
    <n v="86.063278744039934"/>
    <x v="0"/>
  </r>
  <r>
    <n v="109.80541258733393"/>
    <n v="134.50924848763003"/>
    <x v="1"/>
  </r>
  <r>
    <n v="99.869798113923039"/>
    <n v="108.30946619075165"/>
    <x v="0"/>
  </r>
  <r>
    <n v="127.1913040277106"/>
    <n v="141.26403275049395"/>
    <x v="1"/>
  </r>
  <r>
    <n v="70.843644566593383"/>
    <n v="20.996230848312052"/>
    <x v="1"/>
  </r>
  <r>
    <n v="95.124446200326403"/>
    <n v="75.270464512907793"/>
    <x v="0"/>
  </r>
  <r>
    <n v="75.676280672743317"/>
    <n v="50.282626731586014"/>
    <x v="1"/>
  </r>
  <r>
    <n v="101.59314563034658"/>
    <n v="125.61770145422247"/>
    <x v="0"/>
  </r>
  <r>
    <n v="102.62909759303321"/>
    <n v="119.16044151464759"/>
    <x v="1"/>
  </r>
  <r>
    <n v="112.8746397038235"/>
    <n v="127.27795465198201"/>
    <x v="1"/>
  </r>
  <r>
    <n v="124.51056038961207"/>
    <n v="174.11694418914144"/>
    <x v="1"/>
  </r>
  <r>
    <n v="96.835924984128667"/>
    <n v="68.7429533879519"/>
    <x v="1"/>
  </r>
  <r>
    <n v="93.508168257068064"/>
    <n v="107.64865860333757"/>
    <x v="0"/>
  </r>
  <r>
    <n v="98.037761327902643"/>
    <n v="107.30800027022318"/>
    <x v="0"/>
  </r>
  <r>
    <n v="99.274603210890632"/>
    <n v="85.578222273246439"/>
    <x v="1"/>
  </r>
  <r>
    <n v="128.48600844676355"/>
    <n v="188.66096829710202"/>
    <x v="1"/>
  </r>
  <r>
    <n v="116.4078656613417"/>
    <n v="155.67771512172899"/>
    <x v="1"/>
  </r>
  <r>
    <n v="119.72334698264176"/>
    <n v="112.35497720133147"/>
    <x v="0"/>
  </r>
  <r>
    <n v="83.008392346072881"/>
    <n v="55.81311100991369"/>
    <x v="0"/>
  </r>
  <r>
    <n v="117.99485218331333"/>
    <n v="143.34113570823092"/>
    <x v="1"/>
  </r>
  <r>
    <n v="102.55908617454344"/>
    <n v="74.507327829730826"/>
    <x v="0"/>
  </r>
  <r>
    <n v="86.7053494926094"/>
    <n v="24.250627130512431"/>
    <x v="0"/>
  </r>
  <r>
    <n v="103.92836133184193"/>
    <n v="91.283557862198322"/>
    <x v="1"/>
  </r>
  <r>
    <n v="108.18672993215404"/>
    <n v="61.827874181949511"/>
    <x v="0"/>
  </r>
  <r>
    <n v="127.78563318780753"/>
    <n v="172.95575658947706"/>
    <x v="1"/>
  </r>
  <r>
    <n v="88.497596299962737"/>
    <n v="54.425937240834081"/>
    <x v="0"/>
  </r>
  <r>
    <n v="114.5980221282648"/>
    <n v="135.3875812568923"/>
    <x v="0"/>
  </r>
  <r>
    <n v="108.06081643306365"/>
    <n v="149.70197842449835"/>
    <x v="1"/>
  </r>
  <r>
    <n v="130.58295087513872"/>
    <n v="182.05795288554609"/>
    <x v="1"/>
  </r>
  <r>
    <n v="105.4841177193167"/>
    <n v="147.36796973068815"/>
    <x v="1"/>
  </r>
  <r>
    <n v="100.92451918594026"/>
    <n v="96.880976639508091"/>
    <x v="0"/>
  </r>
  <r>
    <n v="101.97325546672144"/>
    <n v="122.0436114130103"/>
    <x v="1"/>
  </r>
  <r>
    <n v="99.165117112203973"/>
    <n v="111.38290002148581"/>
    <x v="0"/>
  </r>
  <r>
    <n v="107.35924090426437"/>
    <n v="129.62459421801321"/>
    <x v="0"/>
  </r>
  <r>
    <n v="77.173400617835114"/>
    <n v="13.921102898355668"/>
    <x v="0"/>
  </r>
  <r>
    <n v="113.1687557952319"/>
    <n v="105.00130106159082"/>
    <x v="0"/>
  </r>
  <r>
    <n v="88.954800123450212"/>
    <n v="97.185068619804113"/>
    <x v="0"/>
  </r>
  <r>
    <n v="106.77170554332139"/>
    <n v="76.680810948016685"/>
    <x v="0"/>
  </r>
  <r>
    <n v="99.492319239214481"/>
    <n v="39.116553478640029"/>
    <x v="0"/>
  </r>
  <r>
    <n v="102.25195221574712"/>
    <n v="111.9547364913615"/>
    <x v="1"/>
  </r>
  <r>
    <n v="94.414526929962662"/>
    <n v="97.861026893091179"/>
    <x v="1"/>
  </r>
  <r>
    <n v="83.503130754560004"/>
    <n v="56.126430340765324"/>
    <x v="1"/>
  </r>
  <r>
    <n v="80.289523289103059"/>
    <n v="66.285173149082226"/>
    <x v="1"/>
  </r>
  <r>
    <n v="95.063651914654315"/>
    <n v="105.44938927494401"/>
    <x v="1"/>
  </r>
  <r>
    <n v="92.231543829473438"/>
    <n v="103.78069506696734"/>
    <x v="1"/>
  </r>
  <r>
    <n v="87.892276250304647"/>
    <n v="37.230904056261366"/>
    <x v="0"/>
  </r>
  <r>
    <n v="88.886616931351284"/>
    <n v="57.690864729363078"/>
    <x v="1"/>
  </r>
  <r>
    <n v="86.373162934833971"/>
    <n v="29.444746424112054"/>
    <x v="0"/>
  </r>
  <r>
    <n v="107.85764898060033"/>
    <n v="118.27428820299707"/>
    <x v="0"/>
  </r>
  <r>
    <n v="104.90733026833152"/>
    <n v="83.451530623960252"/>
    <x v="0"/>
  </r>
  <r>
    <n v="92.485240923076276"/>
    <n v="84.755352427129083"/>
    <x v="1"/>
  </r>
  <r>
    <n v="103.57823751607992"/>
    <n v="62.463663111935418"/>
    <x v="0"/>
  </r>
  <r>
    <n v="110.61031093713329"/>
    <n v="109.45729259643743"/>
    <x v="0"/>
  </r>
  <r>
    <n v="104.02497716792391"/>
    <n v="87.787875132209834"/>
    <x v="0"/>
  </r>
  <r>
    <n v="101.10782444024193"/>
    <n v="103.32604550015419"/>
    <x v="0"/>
  </r>
  <r>
    <n v="105.22140603138332"/>
    <n v="75.085453161530452"/>
    <x v="1"/>
  </r>
  <r>
    <n v="76.307437927024637"/>
    <n v="35.455571244864132"/>
    <x v="0"/>
  </r>
  <r>
    <n v="77.075590228886526"/>
    <n v="87.213707135775337"/>
    <x v="0"/>
  </r>
  <r>
    <n v="103.20882286910289"/>
    <n v="98.764897289923454"/>
    <x v="1"/>
  </r>
  <r>
    <n v="112.49565171711129"/>
    <n v="142.34356252437462"/>
    <x v="0"/>
  </r>
  <r>
    <n v="126.3031414319185"/>
    <n v="164.41760624826404"/>
    <x v="0"/>
  </r>
  <r>
    <n v="115.66576859435962"/>
    <n v="163.48302669377966"/>
    <x v="1"/>
  </r>
  <r>
    <n v="106.387365446839"/>
    <n v="150.96742096067985"/>
    <x v="1"/>
  </r>
  <r>
    <n v="119.35206939873265"/>
    <n v="145.45075017501927"/>
    <x v="1"/>
  </r>
  <r>
    <n v="107.10998121677451"/>
    <n v="128.86901178751236"/>
    <x v="1"/>
  </r>
  <r>
    <n v="126.09063019171906"/>
    <n v="131.94247136752847"/>
    <x v="0"/>
  </r>
  <r>
    <n v="125.07374244257153"/>
    <n v="142.91259152215818"/>
    <x v="1"/>
  </r>
  <r>
    <n v="112.29083251062841"/>
    <n v="125.97332287182499"/>
    <x v="1"/>
  </r>
  <r>
    <n v="95.863328069787713"/>
    <n v="69.380872241778945"/>
    <x v="0"/>
  </r>
  <r>
    <n v="74.614719989140852"/>
    <n v="48.741582347323387"/>
    <x v="0"/>
  </r>
  <r>
    <n v="104.67188194767465"/>
    <n v="126.11235080535609"/>
    <x v="1"/>
  </r>
  <r>
    <n v="93.038680780603684"/>
    <n v="80.212166726559502"/>
    <x v="1"/>
  </r>
  <r>
    <n v="97.971511946077129"/>
    <n v="96.545073591457566"/>
    <x v="1"/>
  </r>
  <r>
    <n v="112.63313576288107"/>
    <n v="128.55545581161499"/>
    <x v="1"/>
  </r>
  <r>
    <n v="93.071682588728905"/>
    <n v="64.941787910260132"/>
    <x v="1"/>
  </r>
  <r>
    <n v="85.210072322773698"/>
    <n v="51.653945532630239"/>
    <x v="1"/>
  </r>
  <r>
    <n v="100.64719795761511"/>
    <n v="89.302932243445341"/>
    <x v="0"/>
  </r>
  <r>
    <n v="110.13452588611607"/>
    <n v="102.45439518224359"/>
    <x v="0"/>
  </r>
  <r>
    <n v="114.50819987850912"/>
    <n v="148.61957824594845"/>
    <x v="1"/>
  </r>
  <r>
    <n v="104.54441983334131"/>
    <n v="101.61752209778025"/>
    <x v="0"/>
  </r>
  <r>
    <n v="89.718639984886252"/>
    <n v="106.61166738462602"/>
    <x v="1"/>
  </r>
  <r>
    <n v="111.51012542733491"/>
    <n v="138.03220256665585"/>
    <x v="0"/>
  </r>
  <r>
    <n v="109.7076138800293"/>
    <n v="162.14293106160829"/>
    <x v="0"/>
  </r>
  <r>
    <n v="99.756871988530889"/>
    <n v="127.63422883072583"/>
    <x v="1"/>
  </r>
  <r>
    <n v="111.63476888312131"/>
    <n v="119.56724868904554"/>
    <x v="1"/>
  </r>
  <r>
    <n v="98.947223351660909"/>
    <n v="80.665634838222573"/>
    <x v="1"/>
  </r>
  <r>
    <n v="84.322022502878283"/>
    <n v="38.760529011933279"/>
    <x v="0"/>
  </r>
  <r>
    <n v="93.33924163946034"/>
    <n v="86.521365599790684"/>
    <x v="0"/>
  </r>
  <r>
    <n v="85.911712491187842"/>
    <n v="101.53221400511691"/>
    <x v="0"/>
  </r>
  <r>
    <n v="81.554578358887568"/>
    <n v="63.184236427943787"/>
    <x v="1"/>
  </r>
  <r>
    <n v="125.47660747784093"/>
    <n v="133.80214194016628"/>
    <x v="0"/>
  </r>
  <r>
    <n v="109.31568499358517"/>
    <n v="128.12679073662645"/>
    <x v="1"/>
  </r>
  <r>
    <n v="90.976506945907374"/>
    <n v="43.641166293195155"/>
    <x v="0"/>
  </r>
  <r>
    <n v="118.24671982321033"/>
    <n v="139.18035700963611"/>
    <x v="1"/>
  </r>
  <r>
    <n v="111.36886878768092"/>
    <n v="95.766890317028171"/>
    <x v="1"/>
  </r>
  <r>
    <n v="117.78982610375526"/>
    <n v="129.80261674296685"/>
    <x v="1"/>
  </r>
  <r>
    <n v="89.534436581980003"/>
    <n v="72.054467672090524"/>
    <x v="1"/>
  </r>
  <r>
    <n v="99.589811999577151"/>
    <n v="124.51116503716524"/>
    <x v="1"/>
  </r>
  <r>
    <n v="77.955694868346484"/>
    <n v="81.227379581905936"/>
    <x v="1"/>
  </r>
  <r>
    <n v="91.320663542786789"/>
    <n v="105.87002609907086"/>
    <x v="1"/>
  </r>
  <r>
    <n v="108.51439039985399"/>
    <n v="144.98558342443613"/>
    <x v="1"/>
  </r>
  <r>
    <n v="116.59138325949743"/>
    <n v="131.21123416761731"/>
    <x v="0"/>
  </r>
  <r>
    <n v="85.68153084191708"/>
    <n v="70.472367790485663"/>
    <x v="0"/>
  </r>
  <r>
    <n v="101.67955815462864"/>
    <n v="94.954684460709117"/>
    <x v="1"/>
  </r>
  <r>
    <n v="88.601424341645583"/>
    <n v="57.550384251563152"/>
    <x v="1"/>
  </r>
  <r>
    <n v="101.48872132149523"/>
    <n v="96.02460242526152"/>
    <x v="0"/>
  </r>
  <r>
    <n v="122.77391593389925"/>
    <n v="170.86132790118694"/>
    <x v="1"/>
  </r>
  <r>
    <n v="104.23281918158682"/>
    <n v="144.48994202858654"/>
    <x v="1"/>
  </r>
  <r>
    <n v="78.889159317707609"/>
    <n v="77.179936446584222"/>
    <x v="0"/>
  </r>
  <r>
    <n v="79.075088630079193"/>
    <n v="47.666734492469161"/>
    <x v="1"/>
  </r>
  <r>
    <n v="121.97997348669257"/>
    <n v="151.94784165023381"/>
    <x v="1"/>
  </r>
  <r>
    <n v="119.8985633588827"/>
    <n v="157.99935026679745"/>
    <x v="1"/>
  </r>
  <r>
    <n v="81.130421395949014"/>
    <n v="46.407432276215609"/>
    <x v="0"/>
  </r>
  <r>
    <n v="98.165806964205728"/>
    <n v="85.694602671556851"/>
    <x v="0"/>
  </r>
  <r>
    <n v="102.93431489629384"/>
    <n v="76.345061683154469"/>
    <x v="0"/>
  </r>
  <r>
    <n v="114.02812526692279"/>
    <n v="153.78751107838795"/>
    <x v="1"/>
  </r>
  <r>
    <n v="94.145479219288688"/>
    <n v="52.359091518444487"/>
    <x v="0"/>
  </r>
  <r>
    <n v="116.19646619458256"/>
    <n v="116.20833897775294"/>
    <x v="0"/>
  </r>
  <r>
    <n v="84.166579035145574"/>
    <n v="27.276745081614393"/>
    <x v="0"/>
  </r>
  <r>
    <n v="119.13749583874288"/>
    <n v="168.23934410045337"/>
    <x v="0"/>
  </r>
  <r>
    <n v="94.288662017671555"/>
    <n v="100.08984042085287"/>
    <x v="1"/>
  </r>
  <r>
    <n v="78.163405023898704"/>
    <n v="49.893328753856999"/>
    <x v="0"/>
  </r>
  <r>
    <n v="113.76469019185092"/>
    <n v="167.54142839782915"/>
    <x v="0"/>
  </r>
  <r>
    <n v="73.287317352494838"/>
    <n v="18.563463743949256"/>
    <x v="0"/>
  </r>
  <r>
    <n v="93.839749075761901"/>
    <n v="140.53801185839504"/>
    <x v="1"/>
  </r>
  <r>
    <n v="79.498774339082971"/>
    <n v="53.583503728965368"/>
    <x v="0"/>
  </r>
  <r>
    <n v="108.60598507612798"/>
    <n v="160.39796410313556"/>
    <x v="1"/>
  </r>
  <r>
    <n v="95.522070077642553"/>
    <n v="90.033651006675839"/>
    <x v="1"/>
  </r>
  <r>
    <n v="118.71441601008129"/>
    <n v="149.87509441047666"/>
    <x v="0"/>
  </r>
  <r>
    <n v="76.522788817170948"/>
    <n v="40.011864277655775"/>
    <x v="1"/>
  </r>
  <r>
    <n v="107.39018550395778"/>
    <n v="153.10101651405611"/>
    <x v="0"/>
  </r>
  <r>
    <n v="116.84525945412597"/>
    <n v="136.77209081693852"/>
    <x v="1"/>
  </r>
  <r>
    <n v="128.09262334950262"/>
    <n v="160.00134895181836"/>
    <x v="0"/>
  </r>
  <r>
    <n v="86.970033974125457"/>
    <n v="90.830732654793579"/>
    <x v="1"/>
  </r>
  <r>
    <n v="87.324513541188111"/>
    <n v="33.766660143228805"/>
    <x v="0"/>
  </r>
  <r>
    <n v="88.103384557232488"/>
    <n v="71.235128164899052"/>
    <x v="0"/>
  </r>
  <r>
    <n v="96.385576358964173"/>
    <n v="125.03961689923882"/>
    <x v="1"/>
  </r>
  <r>
    <n v="98.36667524966964"/>
    <n v="41.622111474989339"/>
    <x v="0"/>
  </r>
  <r>
    <n v="100.52698859251839"/>
    <n v="116.75863546962613"/>
    <x v="1"/>
  </r>
  <r>
    <n v="93.991980663486501"/>
    <n v="136.31940067602352"/>
    <x v="1"/>
  </r>
  <r>
    <n v="123.89546651341452"/>
    <n v="181.05661364190527"/>
    <x v="1"/>
  </r>
  <r>
    <n v="106.08608484280234"/>
    <n v="109.73520264433851"/>
    <x v="0"/>
  </r>
  <r>
    <n v="112.03183776159293"/>
    <n v="155.02074933324687"/>
    <x v="1"/>
  </r>
  <r>
    <n v="102.99249262568645"/>
    <n v="71.418863786015237"/>
    <x v="0"/>
  </r>
  <r>
    <n v="98.5467120320574"/>
    <n v="106.53984421711984"/>
    <x v="0"/>
  </r>
  <r>
    <n v="103.69063780909642"/>
    <n v="55.181886313853688"/>
    <x v="0"/>
  </r>
  <r>
    <n v="110.58743322745954"/>
    <n v="124.19873519202025"/>
    <x v="1"/>
  </r>
  <r>
    <n v="100.76126784738209"/>
    <n v="78.059432828502239"/>
    <x v="0"/>
  </r>
  <r>
    <n v="93.713435981397083"/>
    <n v="56.541629411017922"/>
    <x v="0"/>
  </r>
  <r>
    <n v="92.743101079699755"/>
    <n v="72.34664993861729"/>
    <x v="0"/>
  </r>
  <r>
    <n v="111.81941616650057"/>
    <n v="120.45868353704446"/>
    <x v="0"/>
  </r>
  <r>
    <n v="109.46258054244242"/>
    <n v="120.78640641349891"/>
    <x v="1"/>
  </r>
  <r>
    <n v="78.536570889380997"/>
    <n v="81.703392046053992"/>
    <x v="0"/>
  </r>
  <r>
    <n v="72.740647684332444"/>
    <n v="40.979676527208362"/>
    <x v="1"/>
  </r>
  <r>
    <n v="98.375083991750415"/>
    <n v="82.04277855599625"/>
    <x v="0"/>
  </r>
  <r>
    <n v="100.2229176098234"/>
    <n v="116.65898688417744"/>
    <x v="1"/>
  </r>
  <r>
    <n v="82.435881794208896"/>
    <n v="70.258451944360189"/>
    <x v="1"/>
  </r>
  <r>
    <n v="82.74799897178886"/>
    <n v="64.424662761953712"/>
    <x v="1"/>
  </r>
  <r>
    <n v="77.767592045784056"/>
    <n v="30.046021195797962"/>
    <x v="1"/>
  </r>
  <r>
    <n v="86.437128485678627"/>
    <n v="58.55336579888867"/>
    <x v="1"/>
  </r>
  <r>
    <n v="91.57291984459566"/>
    <n v="32.154524923980134"/>
    <x v="0"/>
  </r>
  <r>
    <n v="84.778755465066652"/>
    <n v="34.882062905728368"/>
    <x v="0"/>
  </r>
  <r>
    <n v="92.053855975473226"/>
    <n v="78.596772208825868"/>
    <x v="0"/>
  </r>
  <r>
    <n v="102.21012512135836"/>
    <n v="90.456741552885106"/>
    <x v="1"/>
  </r>
  <r>
    <n v="110.84339921170253"/>
    <n v="123.73693890257616"/>
    <x v="1"/>
  </r>
  <r>
    <n v="83.60200175410057"/>
    <n v="78.329223100317009"/>
    <x v="0"/>
  </r>
  <r>
    <n v="81.22337740717353"/>
    <n v="87.976145223906528"/>
    <x v="0"/>
  </r>
  <r>
    <n v="105.29602440577521"/>
    <n v="92.332702850209586"/>
    <x v="0"/>
  </r>
  <r>
    <n v="100.30471724965211"/>
    <n v="102.84097156568707"/>
    <x v="1"/>
  </r>
  <r>
    <n v="104.86535788373065"/>
    <n v="102.1676813215833"/>
    <x v="1"/>
  </r>
  <r>
    <n v="85.318236250600393"/>
    <n v="100.6870233616216"/>
    <x v="1"/>
  </r>
  <r>
    <n v="91.791404939067505"/>
    <n v="59.430895169432141"/>
    <x v="1"/>
  </r>
  <r>
    <n v="117.21465014644835"/>
    <n v="161.89387348311044"/>
    <x v="1"/>
  </r>
  <r>
    <n v="89.324728115955352"/>
    <n v="65.892520632987157"/>
    <x v="0"/>
  </r>
  <r>
    <n v="111.24007388529313"/>
    <n v="156.63449112969212"/>
    <x v="0"/>
  </r>
  <r>
    <n v="95.421228950570224"/>
    <n v="46.815351702701356"/>
    <x v="1"/>
  </r>
  <r>
    <n v="80.027056375157628"/>
    <n v="45.154616808894893"/>
    <x v="1"/>
  </r>
  <r>
    <n v="102.04274644043522"/>
    <n v="115.65095015935719"/>
    <x v="1"/>
  </r>
  <r>
    <n v="113.88440606450966"/>
    <n v="146.32397585088177"/>
    <x v="1"/>
  </r>
  <r>
    <n v="80.653527186050766"/>
    <n v="79.736525651675151"/>
    <x v="0"/>
  </r>
  <r>
    <n v="96.087541882695291"/>
    <n v="137.06643005343082"/>
    <x v="1"/>
  </r>
  <r>
    <n v="97.0379311643905"/>
    <n v="112.87258042593507"/>
    <x v="1"/>
  </r>
  <r>
    <n v="105.93020686476896"/>
    <n v="98.166596122901822"/>
    <x v="0"/>
  </r>
  <r>
    <n v="101.20324318759447"/>
    <n v="104.8688390434621"/>
    <x v="0"/>
  </r>
  <r>
    <n v="90.036096997507485"/>
    <n v="74.175334892707724"/>
    <x v="0"/>
  </r>
  <r>
    <n v="109.56790591129364"/>
    <n v="91.662398479441947"/>
    <x v="0"/>
  </r>
  <r>
    <n v="108.35245560315612"/>
    <n v="140.94100319508428"/>
    <x v="1"/>
  </r>
  <r>
    <n v="102.44583146850131"/>
    <n v="91.973161352863158"/>
    <x v="0"/>
  </r>
  <r>
    <n v="96.449372043540251"/>
    <n v="59.120509692275668"/>
    <x v="0"/>
  </r>
  <r>
    <n v="115.84838958889779"/>
    <n v="147.95178479170681"/>
    <x v="1"/>
  </r>
  <r>
    <n v="73.97183167666914"/>
    <n v="23.569657486245649"/>
    <x v="0"/>
  </r>
  <r>
    <n v="130.00377428923809"/>
    <n v="151.18107005630776"/>
    <x v="0"/>
  </r>
  <r>
    <n v="105.59478963567972"/>
    <n v="139.01171716828765"/>
    <x v="1"/>
  </r>
  <r>
    <n v="100.82622941750046"/>
    <n v="110.2936884363663"/>
    <x v="0"/>
  </r>
  <r>
    <n v="91.282551443852469"/>
    <n v="118.67249866839644"/>
    <x v="1"/>
  </r>
  <r>
    <n v="96.271715637240732"/>
    <n v="114.46479773786452"/>
    <x v="1"/>
  </r>
  <r>
    <n v="114.31492543527216"/>
    <n v="130.9894723841158"/>
    <x v="1"/>
  </r>
  <r>
    <n v="117.44801600512724"/>
    <n v="139.87269667796153"/>
    <x v="1"/>
  </r>
  <r>
    <n v="110.05364667183888"/>
    <n v="95.253429779216845"/>
    <x v="0"/>
  </r>
  <r>
    <n v="116.99248871928756"/>
    <n v="154.2368673528045"/>
    <x v="1"/>
  </r>
  <r>
    <n v="118.96733965335002"/>
    <n v="114.06337507927492"/>
    <x v="0"/>
  </r>
  <r>
    <n v="98.644959470847695"/>
    <n v="111.58342555572659"/>
    <x v="0"/>
  </r>
  <r>
    <n v="118.3666098987202"/>
    <n v="166.12406694918474"/>
    <x v="0"/>
  </r>
  <r>
    <n v="106.58700881924666"/>
    <n v="121.23273554710266"/>
    <x v="0"/>
  </r>
  <r>
    <n v="121.5760068320634"/>
    <n v="158.8255171857370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22:L25" firstHeaderRow="0" firstDataRow="1" firstDataCol="1"/>
  <pivotFields count="3">
    <pivotField dataField="1" numFmtId="164" showAll="0"/>
    <pivotField dataField="1" numFmtId="164" showAll="0"/>
    <pivotField axis="axisRow" showAll="0">
      <items count="3">
        <item x="0"/>
        <item x="1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tdDev of V1" fld="0" subtotal="stdDev" baseField="2" baseItem="0"/>
    <dataField name="StdDev of V2" fld="1" subtotal="stdDev" baseField="2" baseItem="0"/>
  </dataFields>
  <formats count="7">
    <format dxfId="8">
      <pivotArea outline="0" collapsedLevelsAreSubtotals="1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field="2" type="button" dataOnly="0" labelOnly="1" outline="0" axis="axisRow" fieldPosition="0"/>
    </format>
    <format dxfId="4">
      <pivotArea dataOnly="0" labelOnly="1" fieldPosition="0">
        <references count="1">
          <reference field="2" count="0"/>
        </references>
      </pivotArea>
    </format>
    <format dxfId="3">
      <pivotArea dataOnly="0" labelOnly="1" grandRow="1" outline="0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2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22:L25" firstHeaderRow="0" firstDataRow="1" firstDataCol="1"/>
  <pivotFields count="3">
    <pivotField dataField="1" showAll="0">
      <items count="301">
        <item x="95"/>
        <item x="125"/>
        <item x="161"/>
        <item x="237"/>
        <item x="121"/>
        <item x="184"/>
        <item x="79"/>
        <item x="268"/>
        <item x="206"/>
        <item x="279"/>
        <item x="176"/>
        <item x="18"/>
        <item x="185"/>
        <item x="74"/>
        <item x="135"/>
        <item x="126"/>
        <item x="136"/>
        <item x="219"/>
        <item x="263"/>
        <item x="93"/>
        <item x="267"/>
        <item x="258"/>
        <item x="62"/>
        <item x="289"/>
        <item x="30"/>
        <item x="173"/>
        <item x="97"/>
        <item x="40"/>
        <item x="60"/>
        <item x="191"/>
        <item x="166"/>
        <item x="192"/>
        <item x="195"/>
        <item x="187"/>
        <item x="162"/>
        <item x="141"/>
        <item x="26"/>
        <item x="24"/>
        <item x="242"/>
        <item x="98"/>
        <item x="83"/>
        <item x="233"/>
        <item x="139"/>
        <item x="186"/>
        <item x="245"/>
        <item x="292"/>
        <item x="285"/>
        <item x="277"/>
        <item x="4"/>
        <item x="221"/>
        <item x="194"/>
        <item x="244"/>
        <item x="153"/>
        <item x="105"/>
        <item x="92"/>
        <item x="227"/>
        <item x="10"/>
        <item x="255"/>
        <item x="201"/>
        <item x="108"/>
        <item x="234"/>
        <item x="183"/>
        <item x="23"/>
        <item x="137"/>
        <item x="226"/>
        <item x="49"/>
        <item x="147"/>
        <item x="145"/>
        <item x="59"/>
        <item x="286"/>
        <item x="87"/>
        <item x="54"/>
        <item x="294"/>
        <item x="193"/>
        <item x="152"/>
        <item x="69"/>
        <item x="251"/>
        <item x="208"/>
        <item x="163"/>
        <item x="28"/>
        <item x="113"/>
        <item x="48"/>
        <item x="150"/>
        <item x="124"/>
        <item x="238"/>
        <item x="210"/>
        <item x="240"/>
        <item x="64"/>
        <item x="132"/>
        <item x="15"/>
        <item x="66"/>
        <item x="12"/>
        <item x="230"/>
        <item x="96"/>
        <item x="100"/>
        <item x="117"/>
        <item x="177"/>
        <item x="207"/>
        <item x="146"/>
        <item x="2"/>
        <item x="196"/>
        <item x="224"/>
        <item x="57"/>
        <item x="171"/>
        <item x="174"/>
        <item x="290"/>
        <item x="43"/>
        <item x="11"/>
        <item x="107"/>
        <item x="67"/>
        <item x="149"/>
        <item x="169"/>
        <item x="101"/>
        <item x="154"/>
        <item x="21"/>
        <item x="159"/>
        <item x="120"/>
        <item x="22"/>
        <item x="7"/>
        <item x="73"/>
        <item x="165"/>
        <item x="133"/>
        <item x="42"/>
        <item x="231"/>
        <item x="144"/>
        <item x="157"/>
        <item x="181"/>
        <item x="1"/>
        <item x="55"/>
        <item x="262"/>
        <item x="168"/>
        <item x="0"/>
        <item x="106"/>
        <item x="27"/>
        <item x="44"/>
        <item x="199"/>
        <item x="182"/>
        <item x="190"/>
        <item x="243"/>
        <item x="5"/>
        <item x="61"/>
        <item x="52"/>
        <item x="110"/>
        <item x="130"/>
        <item x="198"/>
        <item x="284"/>
        <item x="77"/>
        <item x="287"/>
        <item x="148"/>
        <item x="90"/>
        <item x="212"/>
        <item x="213"/>
        <item x="71"/>
        <item x="6"/>
        <item x="14"/>
        <item x="283"/>
        <item x="197"/>
        <item x="50"/>
        <item x="47"/>
        <item x="81"/>
        <item x="280"/>
        <item x="215"/>
        <item x="158"/>
        <item x="167"/>
        <item x="249"/>
        <item x="78"/>
        <item x="257"/>
        <item x="259"/>
        <item x="129"/>
        <item x="222"/>
        <item x="99"/>
        <item x="281"/>
        <item x="225"/>
        <item x="271"/>
        <item x="246"/>
        <item x="299"/>
        <item x="118"/>
        <item x="20"/>
        <item x="247"/>
        <item x="112"/>
        <item x="272"/>
        <item x="140"/>
        <item x="276"/>
        <item x="172"/>
        <item x="275"/>
        <item x="134"/>
        <item x="253"/>
        <item x="115"/>
        <item x="127"/>
        <item x="82"/>
        <item x="123"/>
        <item x="63"/>
        <item x="38"/>
        <item x="202"/>
        <item x="288"/>
        <item x="39"/>
        <item x="155"/>
        <item x="164"/>
        <item x="75"/>
        <item x="116"/>
        <item x="86"/>
        <item x="122"/>
        <item x="270"/>
        <item x="211"/>
        <item x="16"/>
        <item x="36"/>
        <item x="216"/>
        <item x="46"/>
        <item x="203"/>
        <item x="35"/>
        <item x="274"/>
        <item x="235"/>
        <item x="70"/>
        <item x="37"/>
        <item x="278"/>
        <item x="131"/>
        <item x="214"/>
        <item x="260"/>
        <item x="85"/>
        <item x="119"/>
        <item x="9"/>
        <item x="293"/>
        <item x="188"/>
        <item x="94"/>
        <item x="8"/>
        <item x="180"/>
        <item x="68"/>
        <item x="273"/>
        <item x="19"/>
        <item x="104"/>
        <item x="250"/>
        <item x="103"/>
        <item x="298"/>
        <item x="72"/>
        <item x="114"/>
        <item x="189"/>
        <item x="205"/>
        <item x="252"/>
        <item x="109"/>
        <item x="248"/>
        <item x="217"/>
        <item x="25"/>
        <item x="296"/>
        <item x="65"/>
        <item x="128"/>
        <item x="102"/>
        <item x="239"/>
        <item x="266"/>
        <item x="200"/>
        <item x="264"/>
        <item x="76"/>
        <item x="56"/>
        <item x="17"/>
        <item x="204"/>
        <item x="223"/>
        <item x="265"/>
        <item x="138"/>
        <item x="297"/>
        <item x="218"/>
        <item x="45"/>
        <item x="111"/>
        <item x="236"/>
        <item x="229"/>
        <item x="209"/>
        <item x="220"/>
        <item x="232"/>
        <item x="91"/>
        <item x="33"/>
        <item x="175"/>
        <item x="143"/>
        <item x="282"/>
        <item x="84"/>
        <item x="228"/>
        <item x="31"/>
        <item x="170"/>
        <item x="295"/>
        <item x="3"/>
        <item x="261"/>
        <item x="151"/>
        <item x="160"/>
        <item x="291"/>
        <item x="256"/>
        <item x="53"/>
        <item x="178"/>
        <item x="51"/>
        <item x="13"/>
        <item x="269"/>
        <item x="88"/>
        <item x="241"/>
        <item x="41"/>
        <item x="34"/>
        <item x="58"/>
        <item x="29"/>
        <item x="80"/>
        <item x="156"/>
        <item x="254"/>
        <item x="179"/>
        <item x="142"/>
        <item x="32"/>
        <item x="89"/>
        <item t="default"/>
      </items>
    </pivotField>
    <pivotField dataField="1" showAll="0">
      <items count="301">
        <item x="125"/>
        <item x="95"/>
        <item x="184"/>
        <item x="237"/>
        <item x="60"/>
        <item x="206"/>
        <item x="135"/>
        <item x="289"/>
        <item x="74"/>
        <item x="18"/>
        <item x="136"/>
        <item x="292"/>
        <item x="40"/>
        <item x="191"/>
        <item x="161"/>
        <item x="137"/>
        <item x="121"/>
        <item x="141"/>
        <item x="279"/>
        <item x="139"/>
        <item x="126"/>
        <item x="183"/>
        <item x="10"/>
        <item x="24"/>
        <item x="83"/>
        <item x="219"/>
        <item x="30"/>
        <item x="187"/>
        <item x="97"/>
        <item x="150"/>
        <item x="267"/>
        <item x="93"/>
        <item x="238"/>
        <item x="4"/>
        <item x="221"/>
        <item x="185"/>
        <item x="245"/>
        <item x="23"/>
        <item x="145"/>
        <item x="195"/>
        <item x="28"/>
        <item x="263"/>
        <item x="258"/>
        <item x="277"/>
        <item x="176"/>
        <item x="54"/>
        <item x="162"/>
        <item x="234"/>
        <item x="268"/>
        <item x="285"/>
        <item x="124"/>
        <item x="192"/>
        <item x="233"/>
        <item x="108"/>
        <item x="149"/>
        <item x="251"/>
        <item x="294"/>
        <item x="244"/>
        <item x="243"/>
        <item x="42"/>
        <item x="255"/>
        <item x="69"/>
        <item x="133"/>
        <item x="2"/>
        <item x="62"/>
        <item x="113"/>
        <item x="227"/>
        <item x="79"/>
        <item x="173"/>
        <item x="26"/>
        <item x="120"/>
        <item x="174"/>
        <item x="132"/>
        <item x="48"/>
        <item x="208"/>
        <item x="194"/>
        <item x="278"/>
        <item x="231"/>
        <item x="39"/>
        <item x="90"/>
        <item x="105"/>
        <item x="64"/>
        <item x="186"/>
        <item x="286"/>
        <item x="59"/>
        <item x="153"/>
        <item x="87"/>
        <item x="82"/>
        <item x="230"/>
        <item x="15"/>
        <item x="67"/>
        <item x="152"/>
        <item x="163"/>
        <item x="43"/>
        <item x="242"/>
        <item x="166"/>
        <item x="157"/>
        <item x="147"/>
        <item x="159"/>
        <item x="73"/>
        <item x="92"/>
        <item x="11"/>
        <item x="27"/>
        <item x="12"/>
        <item x="144"/>
        <item x="290"/>
        <item x="247"/>
        <item x="101"/>
        <item x="16"/>
        <item x="181"/>
        <item x="77"/>
        <item x="154"/>
        <item x="55"/>
        <item x="193"/>
        <item x="0"/>
        <item x="98"/>
        <item x="7"/>
        <item x="226"/>
        <item x="253"/>
        <item x="66"/>
        <item x="212"/>
        <item x="155"/>
        <item x="118"/>
        <item x="210"/>
        <item x="106"/>
        <item x="130"/>
        <item x="280"/>
        <item x="78"/>
        <item x="201"/>
        <item x="225"/>
        <item x="57"/>
        <item x="287"/>
        <item x="198"/>
        <item x="14"/>
        <item x="299"/>
        <item x="94"/>
        <item x="22"/>
        <item x="117"/>
        <item x="129"/>
        <item x="63"/>
        <item x="49"/>
        <item x="281"/>
        <item x="168"/>
        <item x="257"/>
        <item x="146"/>
        <item x="202"/>
        <item x="196"/>
        <item x="71"/>
        <item x="171"/>
        <item x="164"/>
        <item x="148"/>
        <item x="44"/>
        <item x="38"/>
        <item x="240"/>
        <item x="19"/>
        <item x="249"/>
        <item x="169"/>
        <item x="52"/>
        <item x="293"/>
        <item x="222"/>
        <item x="100"/>
        <item x="274"/>
        <item x="61"/>
        <item x="270"/>
        <item x="248"/>
        <item x="75"/>
        <item x="259"/>
        <item x="50"/>
        <item x="47"/>
        <item x="224"/>
        <item x="199"/>
        <item x="207"/>
        <item x="1"/>
        <item x="190"/>
        <item x="119"/>
        <item x="5"/>
        <item x="81"/>
        <item x="260"/>
        <item x="131"/>
        <item x="115"/>
        <item x="116"/>
        <item x="8"/>
        <item x="167"/>
        <item x="273"/>
        <item x="46"/>
        <item x="172"/>
        <item x="72"/>
        <item x="217"/>
        <item x="211"/>
        <item x="283"/>
        <item x="197"/>
        <item x="213"/>
        <item x="271"/>
        <item x="209"/>
        <item x="250"/>
        <item x="123"/>
        <item x="21"/>
        <item x="103"/>
        <item x="228"/>
        <item x="110"/>
        <item x="70"/>
        <item x="112"/>
        <item x="165"/>
        <item x="246"/>
        <item x="298"/>
        <item x="275"/>
        <item x="65"/>
        <item x="252"/>
        <item x="36"/>
        <item x="122"/>
        <item x="99"/>
        <item x="216"/>
        <item x="56"/>
        <item x="96"/>
        <item x="205"/>
        <item x="140"/>
        <item x="20"/>
        <item x="276"/>
        <item x="86"/>
        <item x="35"/>
        <item x="175"/>
        <item x="25"/>
        <item x="262"/>
        <item x="37"/>
        <item x="177"/>
        <item x="85"/>
        <item x="229"/>
        <item x="127"/>
        <item x="284"/>
        <item x="296"/>
        <item x="68"/>
        <item x="158"/>
        <item x="128"/>
        <item x="107"/>
        <item x="215"/>
        <item x="189"/>
        <item x="204"/>
        <item x="235"/>
        <item x="9"/>
        <item x="102"/>
        <item x="6"/>
        <item x="84"/>
        <item x="188"/>
        <item x="182"/>
        <item x="104"/>
        <item x="109"/>
        <item x="236"/>
        <item x="297"/>
        <item x="134"/>
        <item x="282"/>
        <item x="88"/>
        <item x="111"/>
        <item x="218"/>
        <item x="272"/>
        <item x="143"/>
        <item x="223"/>
        <item x="288"/>
        <item x="160"/>
        <item x="45"/>
        <item x="17"/>
        <item x="138"/>
        <item x="3"/>
        <item x="114"/>
        <item x="178"/>
        <item x="239"/>
        <item x="151"/>
        <item x="214"/>
        <item x="180"/>
        <item x="203"/>
        <item x="31"/>
        <item x="76"/>
        <item x="264"/>
        <item x="261"/>
        <item x="266"/>
        <item x="241"/>
        <item x="232"/>
        <item x="142"/>
        <item x="13"/>
        <item x="265"/>
        <item x="170"/>
        <item x="200"/>
        <item x="295"/>
        <item x="33"/>
        <item x="220"/>
        <item x="291"/>
        <item x="51"/>
        <item x="91"/>
        <item x="34"/>
        <item x="29"/>
        <item x="256"/>
        <item x="32"/>
        <item x="269"/>
        <item x="41"/>
        <item x="254"/>
        <item x="156"/>
        <item x="53"/>
        <item x="179"/>
        <item x="89"/>
        <item x="80"/>
        <item x="58"/>
        <item t="default"/>
      </items>
    </pivotField>
    <pivotField axis="axisRow" showAll="0">
      <items count="3">
        <item x="0"/>
        <item x="1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tdDev V1" fld="0" subtotal="stdDev" baseField="0" baseItem="0"/>
    <dataField name="StdDev of V2" fld="1" subtotal="stdDev" baseField="2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5" x14ac:dyDescent="0.25"/>
  <sheetData>
    <row r="1" spans="1:6" x14ac:dyDescent="0.25">
      <c r="A1">
        <v>0</v>
      </c>
      <c r="B1">
        <v>0</v>
      </c>
    </row>
    <row r="2" spans="1:6" x14ac:dyDescent="0.25">
      <c r="A2">
        <v>0</v>
      </c>
    </row>
    <row r="3" spans="1:6" x14ac:dyDescent="0.25">
      <c r="A3">
        <v>0</v>
      </c>
    </row>
    <row r="4" spans="1:6" x14ac:dyDescent="0.25">
      <c r="A4" t="b">
        <v>0</v>
      </c>
      <c r="B4">
        <v>14560</v>
      </c>
      <c r="C4">
        <v>6215</v>
      </c>
      <c r="D4">
        <v>5930</v>
      </c>
      <c r="E4">
        <v>0</v>
      </c>
    </row>
    <row r="5" spans="1:6" x14ac:dyDescent="0.25">
      <c r="A5" t="b">
        <v>0</v>
      </c>
      <c r="B5">
        <v>14560</v>
      </c>
      <c r="C5">
        <v>6215</v>
      </c>
      <c r="D5">
        <v>5930</v>
      </c>
      <c r="E5">
        <v>0</v>
      </c>
    </row>
    <row r="6" spans="1:6" x14ac:dyDescent="0.25">
      <c r="A6" t="b">
        <v>0</v>
      </c>
      <c r="B6">
        <v>14560</v>
      </c>
      <c r="C6">
        <v>6215</v>
      </c>
      <c r="D6">
        <v>5930</v>
      </c>
      <c r="E6">
        <v>0</v>
      </c>
    </row>
    <row r="7" spans="1:6" x14ac:dyDescent="0.25">
      <c r="A7" t="b">
        <v>0</v>
      </c>
      <c r="B7">
        <v>14560</v>
      </c>
      <c r="C7">
        <v>6215</v>
      </c>
      <c r="D7">
        <v>5930</v>
      </c>
      <c r="E7">
        <v>0</v>
      </c>
    </row>
    <row r="8" spans="1:6" x14ac:dyDescent="0.25">
      <c r="A8" t="b">
        <v>0</v>
      </c>
      <c r="B8">
        <v>14560</v>
      </c>
      <c r="C8">
        <v>6215</v>
      </c>
      <c r="D8">
        <v>5930</v>
      </c>
      <c r="E8">
        <v>0</v>
      </c>
    </row>
    <row r="9" spans="1:6" x14ac:dyDescent="0.25">
      <c r="A9">
        <v>0</v>
      </c>
    </row>
    <row r="10" spans="1:6" x14ac:dyDescent="0.25">
      <c r="A10">
        <v>0</v>
      </c>
      <c r="B10" t="b">
        <v>0</v>
      </c>
      <c r="C10" t="b">
        <v>0</v>
      </c>
      <c r="D10">
        <v>10</v>
      </c>
      <c r="E10">
        <v>0.95</v>
      </c>
      <c r="F10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1"/>
  <sheetViews>
    <sheetView showGridLines="0" view="pageLayout" topLeftCell="A4" zoomScale="115" zoomScaleNormal="100" zoomScalePageLayoutView="115" workbookViewId="0">
      <selection activeCell="J1" sqref="J1:J2"/>
    </sheetView>
  </sheetViews>
  <sheetFormatPr defaultRowHeight="12.75" x14ac:dyDescent="0.2"/>
  <cols>
    <col min="1" max="2" width="6.42578125" style="11" customWidth="1"/>
    <col min="3" max="3" width="5.140625" style="4" customWidth="1"/>
    <col min="4" max="4" width="2.85546875" style="4" customWidth="1"/>
    <col min="5" max="8" width="9.140625" style="4"/>
    <col min="9" max="9" width="13" style="4" bestFit="1" customWidth="1"/>
    <col min="10" max="11" width="12.28515625" style="4" bestFit="1" customWidth="1"/>
    <col min="12" max="16384" width="9.140625" style="4"/>
  </cols>
  <sheetData>
    <row r="1" spans="1:19" x14ac:dyDescent="0.2">
      <c r="A1" s="1" t="s">
        <v>3</v>
      </c>
      <c r="B1" s="1" t="s">
        <v>46</v>
      </c>
      <c r="C1" s="2" t="s">
        <v>6</v>
      </c>
      <c r="D1" s="3"/>
      <c r="F1" s="4" t="s">
        <v>44</v>
      </c>
      <c r="J1" s="4" t="s">
        <v>39</v>
      </c>
      <c r="L1" s="23" t="str">
        <f t="shared" ref="L1:R1" si="0">CHAR(COLUMN()+64)</f>
        <v>L</v>
      </c>
      <c r="M1" s="23" t="str">
        <f t="shared" si="0"/>
        <v>M</v>
      </c>
      <c r="N1" s="23" t="str">
        <f t="shared" si="0"/>
        <v>N</v>
      </c>
      <c r="O1" s="23" t="str">
        <f t="shared" si="0"/>
        <v>O</v>
      </c>
      <c r="P1" s="23" t="str">
        <f t="shared" si="0"/>
        <v>P</v>
      </c>
      <c r="Q1" s="23" t="str">
        <f t="shared" si="0"/>
        <v>Q</v>
      </c>
      <c r="R1" s="23" t="str">
        <f t="shared" si="0"/>
        <v>R</v>
      </c>
    </row>
    <row r="2" spans="1:19" x14ac:dyDescent="0.2">
      <c r="A2" s="5">
        <v>97.888275907632504</v>
      </c>
      <c r="B2" s="20">
        <f>VLOOKUP(A2,L$3:M$10,2)</f>
        <v>4</v>
      </c>
      <c r="C2" s="7">
        <v>0</v>
      </c>
      <c r="D2" s="3"/>
      <c r="E2" s="4" t="s">
        <v>34</v>
      </c>
      <c r="J2" s="4" t="s">
        <v>71</v>
      </c>
      <c r="L2" s="8" t="s">
        <v>59</v>
      </c>
      <c r="M2" s="8" t="s">
        <v>47</v>
      </c>
      <c r="N2" s="8" t="s">
        <v>48</v>
      </c>
      <c r="O2" s="8" t="s">
        <v>49</v>
      </c>
      <c r="P2" s="8" t="s">
        <v>50</v>
      </c>
      <c r="Q2" s="8" t="s">
        <v>54</v>
      </c>
      <c r="R2" s="23">
        <v>2</v>
      </c>
    </row>
    <row r="3" spans="1:19" x14ac:dyDescent="0.2">
      <c r="A3" s="5">
        <v>97.333589483910231</v>
      </c>
      <c r="B3" s="20">
        <f t="shared" ref="B3:B66" si="1">VLOOKUP(A3,L$3:M$10,2)</f>
        <v>4</v>
      </c>
      <c r="C3" s="7">
        <v>1</v>
      </c>
      <c r="D3" s="3"/>
      <c r="E3" s="9">
        <f>INTERCEPT(C$1:C$301,A$1:A$301)</f>
        <v>-0.67452165867057912</v>
      </c>
      <c r="F3" s="4" t="str">
        <f ca="1">_xlfn.FORMULATEXT(E3)</f>
        <v>=INTERCEPT(C$1:C$301,A$1:A$301)</v>
      </c>
      <c r="J3" s="4">
        <v>-5.1520000000000001</v>
      </c>
      <c r="L3" s="22">
        <v>65</v>
      </c>
      <c r="M3" s="4">
        <v>1</v>
      </c>
      <c r="N3" s="9">
        <f t="shared" ref="N3:N9" si="2">AVERAGEIFS(A2:A301,B2:B301,M3)</f>
        <v>71.958718543229267</v>
      </c>
      <c r="O3" s="18">
        <f t="shared" ref="O3:O9" si="3">AVERAGEIFS(C2:C301,B2:B301,"="&amp;M3)</f>
        <v>0.3</v>
      </c>
      <c r="P3" s="18">
        <f>LN(O3/(1-O3))</f>
        <v>-0.84729786038720356</v>
      </c>
      <c r="Q3" s="18">
        <f>1/(1+EXP(-O$13-O$14*N3))</f>
        <v>0.23802895064356716</v>
      </c>
      <c r="R3" s="23">
        <v>3</v>
      </c>
    </row>
    <row r="4" spans="1:19" x14ac:dyDescent="0.2">
      <c r="A4" s="5">
        <v>93.746497108610654</v>
      </c>
      <c r="B4" s="20">
        <f t="shared" si="1"/>
        <v>3</v>
      </c>
      <c r="C4" s="7">
        <v>0</v>
      </c>
      <c r="D4" s="3"/>
      <c r="E4" s="9">
        <f>SLOPE(C$1:C$301,A$1:A$301)</f>
        <v>1.1744012749791222E-2</v>
      </c>
      <c r="F4" s="4" t="str">
        <f ca="1">_xlfn.FORMULATEXT(E4)</f>
        <v>=SLOPE(C$1:C$301,A$1:A$301)</v>
      </c>
      <c r="J4" s="4">
        <v>5.1520000000000003E-2</v>
      </c>
      <c r="L4" s="4">
        <v>75</v>
      </c>
      <c r="M4" s="4">
        <v>2</v>
      </c>
      <c r="N4" s="9">
        <f t="shared" si="2"/>
        <v>80.533919918816224</v>
      </c>
      <c r="O4" s="18">
        <f t="shared" si="3"/>
        <v>0.24324324324324326</v>
      </c>
      <c r="P4" s="18">
        <f t="shared" ref="P4:P9" si="4">LN(O4/(1-O4))</f>
        <v>-1.1349799328389845</v>
      </c>
      <c r="Q4" s="18">
        <f t="shared" ref="Q4:Q9" si="5">1/(1+EXP(-O$13-O$14*N4))</f>
        <v>0.31062094863487383</v>
      </c>
      <c r="R4" s="23">
        <v>4</v>
      </c>
    </row>
    <row r="5" spans="1:19" x14ac:dyDescent="0.2">
      <c r="A5" s="5">
        <v>120.52827238935933</v>
      </c>
      <c r="B5" s="20">
        <f t="shared" si="1"/>
        <v>6</v>
      </c>
      <c r="C5" s="7">
        <v>0</v>
      </c>
      <c r="D5" s="3"/>
      <c r="E5" s="9">
        <f>CORREL(A1:A301, C1:C301)</f>
        <v>0.3260599426992804</v>
      </c>
      <c r="F5" s="4" t="str">
        <f ca="1">_xlfn.FORMULATEXT(E5)</f>
        <v>=CORREL(A1:A301, C1:C301)</v>
      </c>
      <c r="L5" s="4">
        <v>85</v>
      </c>
      <c r="M5" s="4">
        <v>3</v>
      </c>
      <c r="N5" s="9">
        <f t="shared" si="2"/>
        <v>90.354451016058931</v>
      </c>
      <c r="O5" s="18">
        <f t="shared" si="3"/>
        <v>0.38709677419354838</v>
      </c>
      <c r="P5" s="18">
        <f t="shared" si="4"/>
        <v>-0.45953232937844019</v>
      </c>
      <c r="Q5" s="18">
        <f t="shared" si="5"/>
        <v>0.4066759429649085</v>
      </c>
      <c r="R5" s="23">
        <v>5</v>
      </c>
    </row>
    <row r="6" spans="1:19" x14ac:dyDescent="0.2">
      <c r="A6" s="5">
        <v>85.348067971398478</v>
      </c>
      <c r="B6" s="20">
        <f t="shared" si="1"/>
        <v>3</v>
      </c>
      <c r="C6" s="7">
        <v>0</v>
      </c>
      <c r="D6" s="3"/>
      <c r="E6" s="11">
        <f>MIN(A1:A301)</f>
        <v>67.283332557473088</v>
      </c>
      <c r="F6" s="4" t="str">
        <f ca="1">_xlfn.FORMULATEXT(E6)</f>
        <v>=MIN(A1:A301)</v>
      </c>
      <c r="I6" s="4">
        <f>-E3/E4</f>
        <v>57.435364984814953</v>
      </c>
      <c r="J6" s="4" t="s">
        <v>41</v>
      </c>
      <c r="L6" s="4">
        <v>95</v>
      </c>
      <c r="M6" s="4">
        <v>4</v>
      </c>
      <c r="N6" s="9">
        <f t="shared" si="2"/>
        <v>100.0618702446391</v>
      </c>
      <c r="O6" s="18">
        <f t="shared" si="3"/>
        <v>0.52500000000000002</v>
      </c>
      <c r="P6" s="18">
        <f t="shared" si="4"/>
        <v>0.10008345855698263</v>
      </c>
      <c r="Q6" s="18">
        <f t="shared" si="5"/>
        <v>0.50923347610376191</v>
      </c>
      <c r="R6" s="23">
        <v>6</v>
      </c>
    </row>
    <row r="7" spans="1:19" x14ac:dyDescent="0.2">
      <c r="A7" s="5">
        <v>98.730006510475221</v>
      </c>
      <c r="B7" s="20">
        <f t="shared" si="1"/>
        <v>4</v>
      </c>
      <c r="C7" s="7">
        <v>0</v>
      </c>
      <c r="D7" s="3"/>
      <c r="E7" s="11">
        <f>MAX(A1:A301)</f>
        <v>131.93937960630655</v>
      </c>
      <c r="F7" s="4" t="str">
        <f ca="1">_xlfn.FORMULATEXT(E7)</f>
        <v>=MAX(A1:A301)</v>
      </c>
      <c r="I7" s="4">
        <f>-(E3-1)/E4</f>
        <v>142.585136302781</v>
      </c>
      <c r="J7" s="4" t="s">
        <v>42</v>
      </c>
      <c r="L7" s="4">
        <v>105</v>
      </c>
      <c r="M7" s="4">
        <v>5</v>
      </c>
      <c r="N7" s="9">
        <f t="shared" si="2"/>
        <v>109.65723914929346</v>
      </c>
      <c r="O7" s="18">
        <f t="shared" si="3"/>
        <v>0.59677419354838712</v>
      </c>
      <c r="P7" s="18">
        <f t="shared" si="4"/>
        <v>0.39204208777602384</v>
      </c>
      <c r="Q7" s="18">
        <f t="shared" si="5"/>
        <v>0.60988144990225268</v>
      </c>
      <c r="R7" s="23">
        <v>7</v>
      </c>
    </row>
    <row r="8" spans="1:19" x14ac:dyDescent="0.2">
      <c r="A8" s="5">
        <v>100.39714465122995</v>
      </c>
      <c r="B8" s="20">
        <f t="shared" si="1"/>
        <v>4</v>
      </c>
      <c r="C8" s="7">
        <v>0</v>
      </c>
      <c r="D8" s="3"/>
      <c r="L8" s="4">
        <v>115</v>
      </c>
      <c r="M8" s="4">
        <v>6</v>
      </c>
      <c r="N8" s="9">
        <f t="shared" si="2"/>
        <v>121.3545309371094</v>
      </c>
      <c r="O8" s="18">
        <f t="shared" si="3"/>
        <v>0.73913043478260865</v>
      </c>
      <c r="P8" s="18">
        <f t="shared" si="4"/>
        <v>1.0414538748281608</v>
      </c>
      <c r="Q8" s="18">
        <f t="shared" si="5"/>
        <v>0.72040581980588236</v>
      </c>
      <c r="R8" s="23">
        <v>8</v>
      </c>
    </row>
    <row r="9" spans="1:19" x14ac:dyDescent="0.2">
      <c r="A9" s="5">
        <v>96.218087189414348</v>
      </c>
      <c r="B9" s="20">
        <f t="shared" si="1"/>
        <v>4</v>
      </c>
      <c r="C9" s="7">
        <v>0</v>
      </c>
      <c r="D9" s="3"/>
      <c r="E9" s="23" t="s">
        <v>62</v>
      </c>
      <c r="F9" s="23" t="s">
        <v>63</v>
      </c>
      <c r="G9" s="23" t="s">
        <v>64</v>
      </c>
      <c r="H9" s="23" t="s">
        <v>65</v>
      </c>
      <c r="I9" s="23" t="s">
        <v>66</v>
      </c>
      <c r="J9" s="23" t="s">
        <v>67</v>
      </c>
      <c r="L9" s="22">
        <v>145</v>
      </c>
      <c r="M9" s="4">
        <v>7</v>
      </c>
      <c r="N9" s="9" t="e">
        <f t="shared" si="2"/>
        <v>#DIV/0!</v>
      </c>
      <c r="O9" s="18" t="e">
        <f t="shared" si="3"/>
        <v>#DIV/0!</v>
      </c>
      <c r="P9" s="18" t="e">
        <f t="shared" si="4"/>
        <v>#DIV/0!</v>
      </c>
      <c r="Q9" s="18" t="e">
        <f t="shared" si="5"/>
        <v>#DIV/0!</v>
      </c>
      <c r="R9" s="23">
        <v>9</v>
      </c>
    </row>
    <row r="10" spans="1:19" x14ac:dyDescent="0.2">
      <c r="A10" s="5">
        <v>109.94511622936861</v>
      </c>
      <c r="B10" s="20">
        <f t="shared" si="1"/>
        <v>5</v>
      </c>
      <c r="C10" s="7">
        <v>0</v>
      </c>
      <c r="D10" s="3"/>
      <c r="F10" s="4" t="s">
        <v>37</v>
      </c>
      <c r="G10" s="4" t="s">
        <v>37</v>
      </c>
      <c r="J10" s="23">
        <f>ROW()</f>
        <v>10</v>
      </c>
      <c r="O10" s="18"/>
      <c r="P10" s="18"/>
      <c r="Q10" s="18"/>
      <c r="R10" s="23">
        <v>10</v>
      </c>
    </row>
    <row r="11" spans="1:19" x14ac:dyDescent="0.2">
      <c r="A11" s="5">
        <v>109.26366188952285</v>
      </c>
      <c r="B11" s="20">
        <f t="shared" si="1"/>
        <v>5</v>
      </c>
      <c r="C11" s="7">
        <v>1</v>
      </c>
      <c r="D11" s="3"/>
      <c r="E11" s="4" t="s">
        <v>1</v>
      </c>
      <c r="F11" s="4" t="s">
        <v>38</v>
      </c>
      <c r="G11" s="4" t="s">
        <v>39</v>
      </c>
      <c r="H11" s="17" t="s">
        <v>53</v>
      </c>
      <c r="J11" s="23">
        <f>ROW()</f>
        <v>11</v>
      </c>
      <c r="K11" s="18"/>
    </row>
    <row r="12" spans="1:19" x14ac:dyDescent="0.2">
      <c r="A12" s="5">
        <v>86.82226058664935</v>
      </c>
      <c r="B12" s="20">
        <f t="shared" si="1"/>
        <v>3</v>
      </c>
      <c r="C12" s="7">
        <v>0</v>
      </c>
      <c r="D12" s="3"/>
      <c r="E12" s="4">
        <v>60</v>
      </c>
      <c r="F12" s="18">
        <f>$E$3+E12*$E$4</f>
        <v>3.0119106316894184E-2</v>
      </c>
      <c r="G12" s="18">
        <f>1/(1+EXP(-$J$3-E12*$J$4))</f>
        <v>0.11296564172342807</v>
      </c>
      <c r="H12" s="18">
        <f t="shared" ref="H12:H29" si="6">1/(1+EXP(-O$13-O$14*E12))</f>
        <v>0.15784574613093341</v>
      </c>
      <c r="J12" s="23">
        <f>ROW()</f>
        <v>12</v>
      </c>
      <c r="K12" s="18"/>
      <c r="L12" s="23" t="str">
        <f t="shared" ref="L12:R12" si="7">CHAR(COLUMN()+64)</f>
        <v>L</v>
      </c>
      <c r="M12" s="23" t="str">
        <f t="shared" si="7"/>
        <v>M</v>
      </c>
      <c r="N12" s="23" t="str">
        <f t="shared" si="7"/>
        <v>N</v>
      </c>
      <c r="O12" s="23" t="str">
        <f t="shared" si="7"/>
        <v>O</v>
      </c>
      <c r="P12" s="23" t="str">
        <f t="shared" si="7"/>
        <v>P</v>
      </c>
      <c r="Q12" s="23" t="str">
        <f t="shared" si="7"/>
        <v>Q</v>
      </c>
      <c r="R12" s="23" t="str">
        <f t="shared" si="7"/>
        <v>R</v>
      </c>
      <c r="S12" s="23" t="s">
        <v>70</v>
      </c>
    </row>
    <row r="13" spans="1:19" x14ac:dyDescent="0.2">
      <c r="A13" s="5">
        <v>94.839397549279042</v>
      </c>
      <c r="B13" s="20">
        <f t="shared" si="1"/>
        <v>3</v>
      </c>
      <c r="C13" s="7">
        <v>0</v>
      </c>
      <c r="D13" s="3"/>
      <c r="E13" s="4">
        <v>65</v>
      </c>
      <c r="F13" s="18">
        <f t="shared" ref="F13:F29" si="8">E$3+E13*E$4</f>
        <v>8.8839170065850293E-2</v>
      </c>
      <c r="G13" s="18">
        <f t="shared" ref="G13:G29" si="9">1/(1+EXP(-J$3-E13*J$4))</f>
        <v>0.14146197726781867</v>
      </c>
      <c r="H13" s="18">
        <f t="shared" si="6"/>
        <v>0.18835036242855963</v>
      </c>
      <c r="J13" s="18"/>
      <c r="K13" s="18"/>
      <c r="M13" s="23">
        <f>ROW()</f>
        <v>13</v>
      </c>
      <c r="N13" s="4" t="s">
        <v>51</v>
      </c>
      <c r="O13" s="4">
        <f>INTERCEPT(P3:P8,N3:N8)</f>
        <v>-4.2373052086762257</v>
      </c>
      <c r="P13" s="4" t="str">
        <f ca="1">_xlfn.FORMULATEXT(O13)</f>
        <v>=INTERCEPT(P3:P8,N3:N8)</v>
      </c>
    </row>
    <row r="14" spans="1:19" x14ac:dyDescent="0.2">
      <c r="A14" s="5">
        <v>92.485851983148379</v>
      </c>
      <c r="B14" s="20">
        <f t="shared" si="1"/>
        <v>3</v>
      </c>
      <c r="C14" s="7">
        <v>0</v>
      </c>
      <c r="D14" s="3"/>
      <c r="E14" s="4">
        <v>70</v>
      </c>
      <c r="F14" s="18">
        <f t="shared" si="8"/>
        <v>0.1475592338148064</v>
      </c>
      <c r="G14" s="18">
        <f t="shared" si="9"/>
        <v>0.17572267364978736</v>
      </c>
      <c r="H14" s="18">
        <f t="shared" si="6"/>
        <v>0.22318782914061258</v>
      </c>
      <c r="J14" s="18"/>
      <c r="K14" s="18"/>
      <c r="M14" s="23">
        <f>ROW()</f>
        <v>14</v>
      </c>
      <c r="N14" s="4" t="s">
        <v>52</v>
      </c>
      <c r="O14" s="4">
        <f>SLOPE(P3:P8,N3:N8)</f>
        <v>4.2716004627967354E-2</v>
      </c>
      <c r="P14" s="4" t="str">
        <f ca="1">_xlfn.FORMULATEXT(O14)</f>
        <v>=SLOPE(P3:P8,N3:N8)</v>
      </c>
    </row>
    <row r="15" spans="1:19" x14ac:dyDescent="0.2">
      <c r="A15" s="5">
        <v>123.45558386459581</v>
      </c>
      <c r="B15" s="20">
        <f t="shared" si="1"/>
        <v>6</v>
      </c>
      <c r="C15" s="7">
        <v>1</v>
      </c>
      <c r="D15" s="3"/>
      <c r="E15" s="4">
        <v>75</v>
      </c>
      <c r="F15" s="18">
        <f t="shared" si="8"/>
        <v>0.20627929756376251</v>
      </c>
      <c r="G15" s="18">
        <f t="shared" si="9"/>
        <v>0.21619152394814048</v>
      </c>
      <c r="H15" s="18">
        <f t="shared" si="6"/>
        <v>0.26238582368020358</v>
      </c>
      <c r="J15" s="18"/>
      <c r="K15" s="18"/>
      <c r="M15" s="23">
        <f>ROW()</f>
        <v>15</v>
      </c>
      <c r="N15" s="4" t="s">
        <v>55</v>
      </c>
      <c r="O15" s="18">
        <f>CORREL(N3:N8,O3:O8)</f>
        <v>0.96760441970377598</v>
      </c>
      <c r="P15" s="4" t="str">
        <f ca="1">_xlfn.FORMULATEXT(O15)</f>
        <v>=CORREL(N3:N8,O3:O8)</v>
      </c>
    </row>
    <row r="16" spans="1:19" x14ac:dyDescent="0.2">
      <c r="A16" s="5">
        <v>100.51660695409906</v>
      </c>
      <c r="B16" s="20">
        <f t="shared" si="1"/>
        <v>4</v>
      </c>
      <c r="C16" s="7">
        <v>0</v>
      </c>
      <c r="D16" s="3"/>
      <c r="E16" s="4">
        <v>80</v>
      </c>
      <c r="F16" s="18">
        <f t="shared" si="8"/>
        <v>0.26499936131271862</v>
      </c>
      <c r="G16" s="18">
        <f t="shared" si="9"/>
        <v>0.26300656317257065</v>
      </c>
      <c r="H16" s="18">
        <f t="shared" si="6"/>
        <v>0.305758387406253</v>
      </c>
      <c r="J16" s="18"/>
      <c r="K16" s="18"/>
      <c r="M16" s="23">
        <f>ROW()</f>
        <v>16</v>
      </c>
      <c r="N16" s="4" t="s">
        <v>57</v>
      </c>
      <c r="O16" s="18">
        <f>O15^2</f>
        <v>0.93625831303028106</v>
      </c>
      <c r="P16" s="4" t="str">
        <f ca="1">_xlfn.FORMULATEXT(O16)</f>
        <v>=O15^2</v>
      </c>
    </row>
    <row r="17" spans="1:13" x14ac:dyDescent="0.2">
      <c r="A17" s="5">
        <v>92.284145609987604</v>
      </c>
      <c r="B17" s="20">
        <f t="shared" si="1"/>
        <v>3</v>
      </c>
      <c r="C17" s="7">
        <v>1</v>
      </c>
      <c r="D17" s="3"/>
      <c r="E17" s="4">
        <v>85</v>
      </c>
      <c r="F17" s="18">
        <f t="shared" si="8"/>
        <v>0.32371942506167473</v>
      </c>
      <c r="G17" s="18">
        <f t="shared" si="9"/>
        <v>0.31587372151292953</v>
      </c>
      <c r="H17" s="18">
        <f t="shared" si="6"/>
        <v>0.35287060952534482</v>
      </c>
      <c r="J17" s="18"/>
      <c r="K17" s="18"/>
    </row>
    <row r="18" spans="1:13" x14ac:dyDescent="0.2">
      <c r="A18" s="5">
        <v>106.81435031591205</v>
      </c>
      <c r="B18" s="20">
        <f t="shared" si="1"/>
        <v>5</v>
      </c>
      <c r="C18" s="7">
        <v>0</v>
      </c>
      <c r="D18" s="3"/>
      <c r="E18" s="4">
        <v>90</v>
      </c>
      <c r="F18" s="18">
        <f t="shared" si="8"/>
        <v>0.38243948881063083</v>
      </c>
      <c r="G18" s="18">
        <f t="shared" si="9"/>
        <v>0.37397531749745777</v>
      </c>
      <c r="H18" s="18">
        <f t="shared" si="6"/>
        <v>0.40302785095525728</v>
      </c>
      <c r="J18" s="18"/>
      <c r="K18" s="18"/>
    </row>
    <row r="19" spans="1:13" x14ac:dyDescent="0.2">
      <c r="A19" s="5">
        <v>114.91479990271148</v>
      </c>
      <c r="B19" s="20">
        <f t="shared" si="1"/>
        <v>5</v>
      </c>
      <c r="C19" s="7">
        <v>1</v>
      </c>
      <c r="D19" s="3"/>
      <c r="E19" s="4">
        <v>95</v>
      </c>
      <c r="F19" s="18">
        <f t="shared" si="8"/>
        <v>0.44115955255958705</v>
      </c>
      <c r="G19" s="18">
        <f t="shared" si="9"/>
        <v>0.43595377260819773</v>
      </c>
      <c r="H19" s="18">
        <f t="shared" si="6"/>
        <v>0.45529848050004579</v>
      </c>
      <c r="J19" s="18"/>
      <c r="K19" s="18"/>
      <c r="L19" s="23" t="s">
        <v>68</v>
      </c>
      <c r="M19" s="4" t="s">
        <v>60</v>
      </c>
    </row>
    <row r="20" spans="1:13" x14ac:dyDescent="0.2">
      <c r="A20" s="5">
        <v>75.280734045380072</v>
      </c>
      <c r="B20" s="20">
        <f t="shared" si="1"/>
        <v>2</v>
      </c>
      <c r="C20" s="7">
        <v>0</v>
      </c>
      <c r="D20" s="3"/>
      <c r="E20" s="4">
        <v>100</v>
      </c>
      <c r="F20" s="18">
        <f t="shared" si="8"/>
        <v>0.49987961630854305</v>
      </c>
      <c r="G20" s="18">
        <f t="shared" si="9"/>
        <v>0.5</v>
      </c>
      <c r="H20" s="18">
        <f t="shared" si="6"/>
        <v>0.5085729732777281</v>
      </c>
      <c r="J20" s="18"/>
      <c r="K20" s="18"/>
      <c r="L20" s="23" t="s">
        <v>61</v>
      </c>
      <c r="M20" s="4" t="str">
        <f ca="1">_xlfn.FORMULATEXT(B2)</f>
        <v>=VLOOKUP(A2,L$3:M$10,2)</v>
      </c>
    </row>
    <row r="21" spans="1:13" x14ac:dyDescent="0.2">
      <c r="A21" s="5">
        <v>110.5975410203848</v>
      </c>
      <c r="B21" s="20">
        <f t="shared" si="1"/>
        <v>5</v>
      </c>
      <c r="C21" s="7">
        <v>0</v>
      </c>
      <c r="D21" s="3"/>
      <c r="E21" s="4">
        <v>105</v>
      </c>
      <c r="F21" s="18">
        <f t="shared" si="8"/>
        <v>0.55859968005749927</v>
      </c>
      <c r="G21" s="18">
        <f t="shared" si="9"/>
        <v>0.56404622739180232</v>
      </c>
      <c r="H21" s="18">
        <f t="shared" si="6"/>
        <v>0.56165346530287641</v>
      </c>
      <c r="J21" s="18"/>
      <c r="K21" s="18"/>
      <c r="L21" s="24" t="str">
        <f>CHAR(COLUMN(H12)+64)&amp;ROW(H12)</f>
        <v>H12</v>
      </c>
      <c r="M21" s="4" t="str">
        <f ca="1">_xlfn.FORMULATEXT(H12)</f>
        <v>=1/(1+EXP(-O$13-O$14*E12))</v>
      </c>
    </row>
    <row r="22" spans="1:13" x14ac:dyDescent="0.2">
      <c r="A22" s="5">
        <v>103.30726098006896</v>
      </c>
      <c r="B22" s="20">
        <f t="shared" si="1"/>
        <v>4</v>
      </c>
      <c r="C22" s="7">
        <v>1</v>
      </c>
      <c r="D22" s="3"/>
      <c r="E22" s="4">
        <v>110</v>
      </c>
      <c r="F22" s="18">
        <f t="shared" si="8"/>
        <v>0.61731974380645527</v>
      </c>
      <c r="G22" s="18">
        <f t="shared" si="9"/>
        <v>0.62602468250254217</v>
      </c>
      <c r="H22" s="18">
        <f t="shared" si="6"/>
        <v>0.61335935701310318</v>
      </c>
      <c r="J22" s="18"/>
      <c r="K22" s="18"/>
      <c r="L22" s="25" t="str">
        <f>CHAR(COLUMN(N3)+64)&amp;ROW(N3)</f>
        <v>N3</v>
      </c>
      <c r="M22" s="4" t="str">
        <f ca="1">_xlfn.FORMULATEXT(N3)</f>
        <v>=AVERAGEIFS(A2:A301,B2:B301,M3)</v>
      </c>
    </row>
    <row r="23" spans="1:13" x14ac:dyDescent="0.2">
      <c r="A23" s="5">
        <v>95.743131945889587</v>
      </c>
      <c r="B23" s="20">
        <f t="shared" si="1"/>
        <v>4</v>
      </c>
      <c r="C23" s="7">
        <v>1</v>
      </c>
      <c r="D23" s="3"/>
      <c r="E23" s="4">
        <v>115</v>
      </c>
      <c r="F23" s="18">
        <f t="shared" si="8"/>
        <v>0.67603980755541149</v>
      </c>
      <c r="G23" s="18">
        <f t="shared" si="9"/>
        <v>0.68412627848707053</v>
      </c>
      <c r="H23" s="18">
        <f t="shared" si="6"/>
        <v>0.66262973384826318</v>
      </c>
      <c r="J23" s="18"/>
      <c r="K23" s="18"/>
      <c r="L23" s="25" t="str">
        <f>CHAR(COLUMN(O3)+64)&amp;ROW(O3)</f>
        <v>O3</v>
      </c>
      <c r="M23" s="4" t="str">
        <f ca="1">_xlfn.FORMULATEXT(O3)</f>
        <v>=AVERAGEIFS(C2:C301,B2:B301,"="&amp;M3)</v>
      </c>
    </row>
    <row r="24" spans="1:13" x14ac:dyDescent="0.2">
      <c r="A24" s="5">
        <v>96.061906589411166</v>
      </c>
      <c r="B24" s="20">
        <f t="shared" si="1"/>
        <v>4</v>
      </c>
      <c r="C24" s="7">
        <v>0</v>
      </c>
      <c r="D24" s="3"/>
      <c r="E24" s="4">
        <v>120</v>
      </c>
      <c r="F24" s="18">
        <f t="shared" si="8"/>
        <v>0.73475987130436748</v>
      </c>
      <c r="G24" s="18">
        <f t="shared" si="9"/>
        <v>0.73699343682742935</v>
      </c>
      <c r="H24" s="18">
        <f t="shared" si="6"/>
        <v>0.70860434610106793</v>
      </c>
      <c r="J24" s="18"/>
      <c r="K24" s="18"/>
      <c r="L24" s="25" t="str">
        <f>CHAR(COLUMN(P3)+64)&amp;ROW(P3)</f>
        <v>P3</v>
      </c>
      <c r="M24" s="4" t="str">
        <f ca="1">_xlfn.FORMULATEXT(P3)</f>
        <v>=LN(O3/(1-O3))</v>
      </c>
    </row>
    <row r="25" spans="1:13" x14ac:dyDescent="0.2">
      <c r="A25" s="5">
        <v>87.921891207237465</v>
      </c>
      <c r="B25" s="20">
        <f t="shared" si="1"/>
        <v>3</v>
      </c>
      <c r="C25" s="7">
        <v>0</v>
      </c>
      <c r="D25" s="3"/>
      <c r="E25" s="4">
        <v>125</v>
      </c>
      <c r="F25" s="18">
        <f t="shared" si="8"/>
        <v>0.7934799350533237</v>
      </c>
      <c r="G25" s="18">
        <f t="shared" si="9"/>
        <v>0.78380847605185955</v>
      </c>
      <c r="H25" s="18">
        <f t="shared" si="6"/>
        <v>0.75067122573372735</v>
      </c>
      <c r="J25" s="18"/>
      <c r="K25" s="18"/>
      <c r="L25" s="25" t="str">
        <f>CHAR(COLUMN(Q3)+64)&amp;ROW(Q3)</f>
        <v>Q3</v>
      </c>
      <c r="M25" s="4" t="str">
        <f ca="1">_xlfn.FORMULATEXT(Q3)</f>
        <v>=1/(1+EXP(-O$13-O$14*N3))</v>
      </c>
    </row>
    <row r="26" spans="1:13" x14ac:dyDescent="0.2">
      <c r="A26" s="5">
        <v>82.934742909703559</v>
      </c>
      <c r="B26" s="20">
        <f t="shared" si="1"/>
        <v>2</v>
      </c>
      <c r="C26" s="7">
        <v>0</v>
      </c>
      <c r="D26" s="3"/>
      <c r="E26" s="4">
        <v>130</v>
      </c>
      <c r="F26" s="18">
        <f t="shared" si="8"/>
        <v>0.8521999988022797</v>
      </c>
      <c r="G26" s="18">
        <f t="shared" si="9"/>
        <v>0.82427732635021278</v>
      </c>
      <c r="H26" s="18">
        <f t="shared" si="6"/>
        <v>0.78847798332411434</v>
      </c>
      <c r="J26" s="18"/>
      <c r="K26" s="18"/>
    </row>
    <row r="27" spans="1:13" x14ac:dyDescent="0.2">
      <c r="A27" s="5">
        <v>112.80092963319284</v>
      </c>
      <c r="B27" s="20">
        <f t="shared" si="1"/>
        <v>5</v>
      </c>
      <c r="C27" s="7">
        <v>1</v>
      </c>
      <c r="D27" s="3"/>
      <c r="E27" s="4">
        <v>135</v>
      </c>
      <c r="F27" s="18">
        <f t="shared" si="8"/>
        <v>0.91092006255123592</v>
      </c>
      <c r="G27" s="18">
        <f t="shared" si="9"/>
        <v>0.85853802273218127</v>
      </c>
      <c r="H27" s="18">
        <f t="shared" si="6"/>
        <v>0.82191198432102575</v>
      </c>
      <c r="J27" s="18"/>
      <c r="K27" s="18"/>
    </row>
    <row r="28" spans="1:13" x14ac:dyDescent="0.2">
      <c r="A28" s="5">
        <v>82.683469171213915</v>
      </c>
      <c r="B28" s="20">
        <f t="shared" si="1"/>
        <v>2</v>
      </c>
      <c r="C28" s="7">
        <v>1</v>
      </c>
      <c r="D28" s="3"/>
      <c r="E28" s="4">
        <v>140</v>
      </c>
      <c r="F28" s="18">
        <f t="shared" si="8"/>
        <v>0.96964012630019192</v>
      </c>
      <c r="G28" s="18">
        <f t="shared" si="9"/>
        <v>0.88703435827657184</v>
      </c>
      <c r="H28" s="18">
        <f t="shared" si="6"/>
        <v>0.85105953710177684</v>
      </c>
      <c r="J28" s="18"/>
      <c r="K28" s="18"/>
    </row>
    <row r="29" spans="1:13" x14ac:dyDescent="0.2">
      <c r="A29" s="5">
        <v>98.073083197056491</v>
      </c>
      <c r="B29" s="20">
        <f t="shared" si="1"/>
        <v>4</v>
      </c>
      <c r="C29" s="7">
        <v>0</v>
      </c>
      <c r="D29" s="3"/>
      <c r="E29" s="4">
        <v>145</v>
      </c>
      <c r="F29" s="18">
        <f t="shared" si="8"/>
        <v>1.0283601900491481</v>
      </c>
      <c r="G29" s="18">
        <f t="shared" si="9"/>
        <v>0.9103894976098007</v>
      </c>
      <c r="H29" s="18">
        <f t="shared" si="6"/>
        <v>0.87615535049577098</v>
      </c>
      <c r="J29" s="18"/>
      <c r="K29" s="18"/>
    </row>
    <row r="30" spans="1:13" x14ac:dyDescent="0.2">
      <c r="A30" s="5">
        <v>90.818533020749044</v>
      </c>
      <c r="B30" s="20">
        <f t="shared" si="1"/>
        <v>3</v>
      </c>
      <c r="C30" s="7">
        <v>0</v>
      </c>
      <c r="D30" s="3"/>
      <c r="F30" s="18"/>
      <c r="G30" s="18"/>
      <c r="H30" s="18"/>
      <c r="J30" s="18"/>
      <c r="K30" s="18"/>
    </row>
    <row r="31" spans="1:13" x14ac:dyDescent="0.2">
      <c r="A31" s="5">
        <v>126.5529817182961</v>
      </c>
      <c r="B31" s="20">
        <f t="shared" si="1"/>
        <v>6</v>
      </c>
      <c r="C31" s="7">
        <v>1</v>
      </c>
      <c r="D31" s="3"/>
      <c r="F31" s="18"/>
      <c r="G31" s="18"/>
      <c r="H31" s="18"/>
      <c r="J31" s="18"/>
      <c r="K31" s="18"/>
    </row>
    <row r="32" spans="1:13" x14ac:dyDescent="0.2">
      <c r="A32" s="5">
        <v>79.646759050574715</v>
      </c>
      <c r="B32" s="20">
        <f t="shared" si="1"/>
        <v>2</v>
      </c>
      <c r="C32" s="7">
        <v>0</v>
      </c>
      <c r="D32" s="3"/>
      <c r="F32" s="18"/>
      <c r="G32" s="18"/>
      <c r="H32" s="18"/>
      <c r="J32" s="18"/>
      <c r="K32" s="18"/>
    </row>
    <row r="33" spans="1:11" x14ac:dyDescent="0.2">
      <c r="A33" s="5">
        <v>119.61181149360836</v>
      </c>
      <c r="B33" s="20">
        <f t="shared" si="1"/>
        <v>6</v>
      </c>
      <c r="C33" s="7">
        <v>1</v>
      </c>
      <c r="D33" s="3"/>
      <c r="F33" s="18"/>
      <c r="G33" s="18"/>
      <c r="H33" s="18"/>
      <c r="J33" s="18"/>
      <c r="K33" s="18"/>
    </row>
    <row r="34" spans="1:11" x14ac:dyDescent="0.2">
      <c r="A34" s="5">
        <v>130.8090628510657</v>
      </c>
      <c r="B34" s="20">
        <f t="shared" si="1"/>
        <v>6</v>
      </c>
      <c r="C34" s="7">
        <v>1</v>
      </c>
      <c r="D34" s="3"/>
      <c r="H34" s="18"/>
    </row>
    <row r="35" spans="1:11" x14ac:dyDescent="0.2">
      <c r="A35" s="5">
        <v>118.0875263466956</v>
      </c>
      <c r="B35" s="20">
        <f t="shared" si="1"/>
        <v>6</v>
      </c>
      <c r="C35" s="7">
        <v>1</v>
      </c>
      <c r="H35" s="18"/>
    </row>
    <row r="36" spans="1:11" x14ac:dyDescent="0.2">
      <c r="A36" s="5">
        <v>125.22778895813215</v>
      </c>
      <c r="B36" s="20">
        <f t="shared" si="1"/>
        <v>6</v>
      </c>
      <c r="C36" s="7">
        <v>1</v>
      </c>
      <c r="H36" s="18"/>
    </row>
    <row r="37" spans="1:11" x14ac:dyDescent="0.2">
      <c r="A37" s="5">
        <v>107.65556668737267</v>
      </c>
      <c r="B37" s="20">
        <f t="shared" si="1"/>
        <v>5</v>
      </c>
      <c r="C37" s="7">
        <v>0</v>
      </c>
      <c r="H37" s="18"/>
    </row>
    <row r="38" spans="1:11" x14ac:dyDescent="0.2">
      <c r="A38" s="5">
        <v>107.05296872342373</v>
      </c>
      <c r="B38" s="20">
        <f t="shared" si="1"/>
        <v>5</v>
      </c>
      <c r="C38" s="7">
        <v>1</v>
      </c>
      <c r="H38" s="18"/>
    </row>
    <row r="39" spans="1:11" x14ac:dyDescent="0.2">
      <c r="A39" s="5">
        <v>108.19119542379335</v>
      </c>
      <c r="B39" s="20">
        <f t="shared" si="1"/>
        <v>5</v>
      </c>
      <c r="C39" s="7">
        <v>1</v>
      </c>
      <c r="H39" s="18"/>
    </row>
    <row r="40" spans="1:11" x14ac:dyDescent="0.2">
      <c r="A40" s="5">
        <v>105.26794091017138</v>
      </c>
      <c r="B40" s="20">
        <f t="shared" si="1"/>
        <v>5</v>
      </c>
      <c r="C40" s="7">
        <v>0</v>
      </c>
      <c r="H40" s="18"/>
    </row>
    <row r="41" spans="1:11" x14ac:dyDescent="0.2">
      <c r="A41" s="5">
        <v>105.67200595560713</v>
      </c>
      <c r="B41" s="20">
        <f t="shared" si="1"/>
        <v>5</v>
      </c>
      <c r="C41" s="7">
        <v>0</v>
      </c>
      <c r="H41" s="18"/>
    </row>
    <row r="42" spans="1:11" x14ac:dyDescent="0.2">
      <c r="A42" s="5">
        <v>80.486105620310141</v>
      </c>
      <c r="B42" s="20">
        <f t="shared" si="1"/>
        <v>2</v>
      </c>
      <c r="C42" s="7">
        <v>0</v>
      </c>
      <c r="H42" s="18"/>
    </row>
    <row r="43" spans="1:11" x14ac:dyDescent="0.2">
      <c r="A43" s="5">
        <v>125.15617685847906</v>
      </c>
      <c r="B43" s="20">
        <f t="shared" si="1"/>
        <v>6</v>
      </c>
      <c r="C43" s="7">
        <v>1</v>
      </c>
      <c r="H43" s="18"/>
    </row>
    <row r="44" spans="1:11" x14ac:dyDescent="0.2">
      <c r="A44" s="5">
        <v>96.730927312857233</v>
      </c>
      <c r="B44" s="20">
        <f t="shared" si="1"/>
        <v>4</v>
      </c>
      <c r="C44" s="7">
        <v>0</v>
      </c>
      <c r="H44" s="18"/>
    </row>
    <row r="45" spans="1:11" x14ac:dyDescent="0.2">
      <c r="A45" s="5">
        <v>94.664050818629832</v>
      </c>
      <c r="B45" s="20">
        <f t="shared" si="1"/>
        <v>3</v>
      </c>
      <c r="C45" s="7">
        <v>0</v>
      </c>
      <c r="H45" s="18"/>
    </row>
    <row r="46" spans="1:11" x14ac:dyDescent="0.2">
      <c r="A46" s="5">
        <v>98.231527332927243</v>
      </c>
      <c r="B46" s="20">
        <f t="shared" si="1"/>
        <v>4</v>
      </c>
      <c r="C46" s="7">
        <v>1</v>
      </c>
      <c r="H46" s="18"/>
    </row>
    <row r="47" spans="1:11" x14ac:dyDescent="0.2">
      <c r="A47" s="5">
        <v>116.32710706454931</v>
      </c>
      <c r="B47" s="20">
        <f t="shared" si="1"/>
        <v>6</v>
      </c>
      <c r="C47" s="7">
        <v>1</v>
      </c>
      <c r="H47" s="18"/>
    </row>
    <row r="48" spans="1:11" x14ac:dyDescent="0.2">
      <c r="A48" s="5">
        <v>107.34564050141208</v>
      </c>
      <c r="B48" s="20">
        <f t="shared" si="1"/>
        <v>5</v>
      </c>
      <c r="C48" s="7">
        <v>1</v>
      </c>
      <c r="H48" s="18"/>
    </row>
    <row r="49" spans="1:8" x14ac:dyDescent="0.2">
      <c r="A49" s="5">
        <v>100.98481765645114</v>
      </c>
      <c r="B49" s="20">
        <f t="shared" si="1"/>
        <v>4</v>
      </c>
      <c r="C49" s="7">
        <v>0</v>
      </c>
      <c r="H49" s="18"/>
    </row>
    <row r="50" spans="1:8" x14ac:dyDescent="0.2">
      <c r="A50" s="5">
        <v>91.004884397373189</v>
      </c>
      <c r="B50" s="20">
        <f t="shared" si="1"/>
        <v>3</v>
      </c>
      <c r="C50" s="7">
        <v>0</v>
      </c>
      <c r="H50" s="18"/>
    </row>
    <row r="51" spans="1:8" x14ac:dyDescent="0.2">
      <c r="A51" s="5">
        <v>88.425367777007523</v>
      </c>
      <c r="B51" s="20">
        <f t="shared" si="1"/>
        <v>3</v>
      </c>
      <c r="C51" s="7">
        <v>1</v>
      </c>
      <c r="H51" s="18"/>
    </row>
    <row r="52" spans="1:8" x14ac:dyDescent="0.2">
      <c r="A52" s="5">
        <v>100.83404193094304</v>
      </c>
      <c r="B52" s="20">
        <f t="shared" si="1"/>
        <v>4</v>
      </c>
      <c r="C52" s="7">
        <v>1</v>
      </c>
      <c r="H52" s="18"/>
    </row>
    <row r="53" spans="1:8" x14ac:dyDescent="0.2">
      <c r="A53" s="5">
        <v>123.23775999111146</v>
      </c>
      <c r="B53" s="20">
        <f t="shared" si="1"/>
        <v>6</v>
      </c>
      <c r="C53" s="7">
        <v>1</v>
      </c>
      <c r="H53" s="18"/>
    </row>
    <row r="54" spans="1:8" x14ac:dyDescent="0.2">
      <c r="A54" s="5">
        <v>99.031260862929884</v>
      </c>
      <c r="B54" s="20">
        <f t="shared" si="1"/>
        <v>4</v>
      </c>
      <c r="C54" s="7">
        <v>1</v>
      </c>
      <c r="H54" s="18"/>
    </row>
    <row r="55" spans="1:8" x14ac:dyDescent="0.2">
      <c r="A55" s="5">
        <v>122.24016049957454</v>
      </c>
      <c r="B55" s="20">
        <f t="shared" si="1"/>
        <v>6</v>
      </c>
      <c r="C55" s="7">
        <v>1</v>
      </c>
      <c r="H55" s="18"/>
    </row>
    <row r="56" spans="1:8" x14ac:dyDescent="0.2">
      <c r="A56" s="5">
        <v>89.467815857715351</v>
      </c>
      <c r="B56" s="20">
        <f t="shared" si="1"/>
        <v>3</v>
      </c>
      <c r="C56" s="7">
        <v>1</v>
      </c>
      <c r="H56" s="18"/>
    </row>
    <row r="57" spans="1:8" x14ac:dyDescent="0.2">
      <c r="A57" s="5">
        <v>97.510944031555567</v>
      </c>
      <c r="B57" s="20">
        <f t="shared" si="1"/>
        <v>4</v>
      </c>
      <c r="C57" s="7">
        <v>0</v>
      </c>
      <c r="H57" s="18"/>
    </row>
    <row r="58" spans="1:8" x14ac:dyDescent="0.2">
      <c r="A58" s="5">
        <v>114.59730250524942</v>
      </c>
      <c r="B58" s="20">
        <f t="shared" si="1"/>
        <v>5</v>
      </c>
      <c r="C58" s="7">
        <v>0</v>
      </c>
      <c r="H58" s="18"/>
    </row>
    <row r="59" spans="1:8" x14ac:dyDescent="0.2">
      <c r="A59" s="5">
        <v>94.053583201539652</v>
      </c>
      <c r="B59" s="20">
        <f t="shared" si="1"/>
        <v>3</v>
      </c>
      <c r="C59" s="7">
        <v>0</v>
      </c>
      <c r="H59" s="18"/>
    </row>
    <row r="60" spans="1:8" x14ac:dyDescent="0.2">
      <c r="A60" s="5">
        <v>125.85044586061046</v>
      </c>
      <c r="B60" s="20">
        <f t="shared" si="1"/>
        <v>6</v>
      </c>
      <c r="C60" s="7">
        <v>1</v>
      </c>
      <c r="H60" s="18"/>
    </row>
    <row r="61" spans="1:8" x14ac:dyDescent="0.2">
      <c r="A61" s="5">
        <v>88.911807030600755</v>
      </c>
      <c r="B61" s="20">
        <f t="shared" si="1"/>
        <v>3</v>
      </c>
      <c r="C61" s="7">
        <v>0</v>
      </c>
      <c r="H61" s="18"/>
    </row>
    <row r="62" spans="1:8" x14ac:dyDescent="0.2">
      <c r="A62" s="5">
        <v>80.724725945035416</v>
      </c>
      <c r="B62" s="20">
        <f t="shared" si="1"/>
        <v>2</v>
      </c>
      <c r="C62" s="7">
        <v>0</v>
      </c>
      <c r="H62" s="18"/>
    </row>
    <row r="63" spans="1:8" x14ac:dyDescent="0.2">
      <c r="A63" s="5">
        <v>98.93364041137616</v>
      </c>
      <c r="B63" s="20">
        <f t="shared" si="1"/>
        <v>4</v>
      </c>
      <c r="C63" s="7">
        <v>0</v>
      </c>
      <c r="H63" s="18"/>
    </row>
    <row r="64" spans="1:8" x14ac:dyDescent="0.2">
      <c r="A64" s="5">
        <v>79.120681266134625</v>
      </c>
      <c r="B64" s="20">
        <f t="shared" si="1"/>
        <v>2</v>
      </c>
      <c r="C64" s="7">
        <v>0</v>
      </c>
      <c r="H64" s="18"/>
    </row>
    <row r="65" spans="1:8" x14ac:dyDescent="0.2">
      <c r="A65" s="5">
        <v>105.05310014791348</v>
      </c>
      <c r="B65" s="20">
        <f t="shared" si="1"/>
        <v>5</v>
      </c>
      <c r="C65" s="7">
        <v>1</v>
      </c>
      <c r="H65" s="18"/>
    </row>
    <row r="66" spans="1:8" x14ac:dyDescent="0.2">
      <c r="A66" s="5">
        <v>92.010883766895361</v>
      </c>
      <c r="B66" s="20">
        <f t="shared" si="1"/>
        <v>3</v>
      </c>
      <c r="C66" s="7">
        <v>0</v>
      </c>
      <c r="H66" s="18"/>
    </row>
    <row r="67" spans="1:8" x14ac:dyDescent="0.2">
      <c r="A67" s="5">
        <v>113.08342004010463</v>
      </c>
      <c r="B67" s="20">
        <f t="shared" ref="B67:B130" si="10">VLOOKUP(A67,L$3:M$10,2)</f>
        <v>5</v>
      </c>
      <c r="C67" s="7">
        <v>1</v>
      </c>
      <c r="H67" s="18"/>
    </row>
    <row r="68" spans="1:8" x14ac:dyDescent="0.2">
      <c r="A68" s="5">
        <v>92.397009660244905</v>
      </c>
      <c r="B68" s="20">
        <f t="shared" si="10"/>
        <v>3</v>
      </c>
      <c r="C68" s="7">
        <v>1</v>
      </c>
      <c r="H68" s="18"/>
    </row>
    <row r="69" spans="1:8" x14ac:dyDescent="0.2">
      <c r="A69" s="5">
        <v>95.081704481771609</v>
      </c>
      <c r="B69" s="20">
        <f t="shared" si="10"/>
        <v>4</v>
      </c>
      <c r="C69" s="7">
        <v>0</v>
      </c>
      <c r="H69" s="18"/>
    </row>
    <row r="70" spans="1:8" x14ac:dyDescent="0.2">
      <c r="A70" s="5">
        <v>110.23483888244763</v>
      </c>
      <c r="B70" s="20">
        <f t="shared" si="10"/>
        <v>5</v>
      </c>
      <c r="C70" s="7">
        <v>1</v>
      </c>
      <c r="H70" s="18"/>
    </row>
    <row r="71" spans="1:8" x14ac:dyDescent="0.2">
      <c r="A71" s="5">
        <v>90.158194175351639</v>
      </c>
      <c r="B71" s="20">
        <f t="shared" si="10"/>
        <v>3</v>
      </c>
      <c r="C71" s="7">
        <v>1</v>
      </c>
      <c r="H71" s="18"/>
    </row>
    <row r="72" spans="1:8" x14ac:dyDescent="0.2">
      <c r="A72" s="5">
        <v>108.04080134662537</v>
      </c>
      <c r="B72" s="20">
        <f t="shared" si="10"/>
        <v>5</v>
      </c>
      <c r="C72" s="7">
        <v>1</v>
      </c>
      <c r="H72" s="18"/>
    </row>
    <row r="73" spans="1:8" x14ac:dyDescent="0.2">
      <c r="A73" s="5">
        <v>100.32390574647212</v>
      </c>
      <c r="B73" s="20">
        <f t="shared" si="10"/>
        <v>4</v>
      </c>
      <c r="C73" s="7">
        <v>0</v>
      </c>
      <c r="H73" s="18"/>
    </row>
    <row r="74" spans="1:8" x14ac:dyDescent="0.2">
      <c r="A74" s="5">
        <v>111.44542027035558</v>
      </c>
      <c r="B74" s="20">
        <f t="shared" si="10"/>
        <v>5</v>
      </c>
      <c r="C74" s="7">
        <v>0</v>
      </c>
      <c r="H74" s="18"/>
    </row>
    <row r="75" spans="1:8" x14ac:dyDescent="0.2">
      <c r="A75" s="5">
        <v>96.362280486926295</v>
      </c>
      <c r="B75" s="20">
        <f t="shared" si="10"/>
        <v>4</v>
      </c>
      <c r="C75" s="7">
        <v>0</v>
      </c>
      <c r="H75" s="18"/>
    </row>
    <row r="76" spans="1:8" x14ac:dyDescent="0.2">
      <c r="A76" s="5">
        <v>76.263976798328457</v>
      </c>
      <c r="B76" s="20">
        <f t="shared" si="10"/>
        <v>2</v>
      </c>
      <c r="C76" s="7">
        <v>0</v>
      </c>
      <c r="H76" s="18"/>
    </row>
    <row r="77" spans="1:8" x14ac:dyDescent="0.2">
      <c r="A77" s="5">
        <v>106.06072415491954</v>
      </c>
      <c r="B77" s="20">
        <f t="shared" si="10"/>
        <v>5</v>
      </c>
      <c r="C77" s="7">
        <v>1</v>
      </c>
      <c r="H77" s="18"/>
    </row>
    <row r="78" spans="1:8" x14ac:dyDescent="0.2">
      <c r="A78" s="5">
        <v>114.41594163055998</v>
      </c>
      <c r="B78" s="20">
        <f t="shared" si="10"/>
        <v>5</v>
      </c>
      <c r="C78" s="7">
        <v>1</v>
      </c>
      <c r="H78" s="18"/>
    </row>
    <row r="79" spans="1:8" x14ac:dyDescent="0.2">
      <c r="A79" s="5">
        <v>99.599982507434419</v>
      </c>
      <c r="B79" s="20">
        <f t="shared" si="10"/>
        <v>4</v>
      </c>
      <c r="C79" s="7">
        <v>0</v>
      </c>
      <c r="H79" s="18"/>
    </row>
    <row r="80" spans="1:8" x14ac:dyDescent="0.2">
      <c r="A80" s="5">
        <v>101.76034315770231</v>
      </c>
      <c r="B80" s="20">
        <f t="shared" si="10"/>
        <v>4</v>
      </c>
      <c r="C80" s="7">
        <v>1</v>
      </c>
      <c r="H80" s="18"/>
    </row>
    <row r="81" spans="1:3" x14ac:dyDescent="0.2">
      <c r="A81" s="5">
        <v>73.226146842072097</v>
      </c>
      <c r="B81" s="20">
        <f t="shared" si="10"/>
        <v>1</v>
      </c>
      <c r="C81" s="7">
        <v>1</v>
      </c>
    </row>
    <row r="82" spans="1:3" x14ac:dyDescent="0.2">
      <c r="A82" s="5">
        <v>127.18671575364323</v>
      </c>
      <c r="B82" s="20">
        <f t="shared" si="10"/>
        <v>6</v>
      </c>
      <c r="C82" s="7">
        <v>1</v>
      </c>
    </row>
    <row r="83" spans="1:3" x14ac:dyDescent="0.2">
      <c r="A83" s="5">
        <v>101.06951940289325</v>
      </c>
      <c r="B83" s="20">
        <f t="shared" si="10"/>
        <v>4</v>
      </c>
      <c r="C83" s="7">
        <v>1</v>
      </c>
    </row>
    <row r="84" spans="1:3" x14ac:dyDescent="0.2">
      <c r="A84" s="5">
        <v>104.82694508826529</v>
      </c>
      <c r="B84" s="20">
        <f t="shared" si="10"/>
        <v>4</v>
      </c>
      <c r="C84" s="7">
        <v>0</v>
      </c>
    </row>
    <row r="85" spans="1:3" x14ac:dyDescent="0.2">
      <c r="A85" s="5">
        <v>83.703304826543302</v>
      </c>
      <c r="B85" s="20">
        <f t="shared" si="10"/>
        <v>2</v>
      </c>
      <c r="C85" s="7">
        <v>0</v>
      </c>
    </row>
    <row r="86" spans="1:3" x14ac:dyDescent="0.2">
      <c r="A86" s="5">
        <v>119.14246704262347</v>
      </c>
      <c r="B86" s="20">
        <f t="shared" si="10"/>
        <v>6</v>
      </c>
      <c r="C86" s="7">
        <v>0</v>
      </c>
    </row>
    <row r="87" spans="1:3" x14ac:dyDescent="0.2">
      <c r="A87" s="5">
        <v>109.01405872059851</v>
      </c>
      <c r="B87" s="20">
        <f t="shared" si="10"/>
        <v>5</v>
      </c>
      <c r="C87" s="7">
        <v>0</v>
      </c>
    </row>
    <row r="88" spans="1:3" x14ac:dyDescent="0.2">
      <c r="A88" s="5">
        <v>106.33277794330736</v>
      </c>
      <c r="B88" s="20">
        <f t="shared" si="10"/>
        <v>5</v>
      </c>
      <c r="C88" s="7">
        <v>0</v>
      </c>
    </row>
    <row r="89" spans="1:3" x14ac:dyDescent="0.2">
      <c r="A89" s="5">
        <v>89.322794733486717</v>
      </c>
      <c r="B89" s="20">
        <f t="shared" si="10"/>
        <v>3</v>
      </c>
      <c r="C89" s="7">
        <v>1</v>
      </c>
    </row>
    <row r="90" spans="1:3" x14ac:dyDescent="0.2">
      <c r="A90" s="5">
        <v>124.22081716669177</v>
      </c>
      <c r="B90" s="20">
        <f t="shared" si="10"/>
        <v>6</v>
      </c>
      <c r="C90" s="7">
        <v>1</v>
      </c>
    </row>
    <row r="91" spans="1:3" x14ac:dyDescent="0.2">
      <c r="A91" s="5">
        <v>131.93937960630655</v>
      </c>
      <c r="B91" s="20">
        <f t="shared" si="10"/>
        <v>6</v>
      </c>
      <c r="C91" s="7">
        <v>1</v>
      </c>
    </row>
    <row r="92" spans="1:3" x14ac:dyDescent="0.2">
      <c r="A92" s="5">
        <v>99.997888362598147</v>
      </c>
      <c r="B92" s="20">
        <f t="shared" si="10"/>
        <v>4</v>
      </c>
      <c r="C92" s="7">
        <v>0</v>
      </c>
    </row>
    <row r="93" spans="1:3" x14ac:dyDescent="0.2">
      <c r="A93" s="5">
        <v>117.87095550346913</v>
      </c>
      <c r="B93" s="20">
        <f t="shared" si="10"/>
        <v>6</v>
      </c>
      <c r="C93" s="7">
        <v>1</v>
      </c>
    </row>
    <row r="94" spans="1:3" x14ac:dyDescent="0.2">
      <c r="A94" s="5">
        <v>86.546049939904037</v>
      </c>
      <c r="B94" s="20">
        <f t="shared" si="10"/>
        <v>3</v>
      </c>
      <c r="C94" s="7">
        <v>1</v>
      </c>
    </row>
    <row r="95" spans="1:3" x14ac:dyDescent="0.2">
      <c r="A95" s="5">
        <v>78.156001523985069</v>
      </c>
      <c r="B95" s="20">
        <f t="shared" si="10"/>
        <v>2</v>
      </c>
      <c r="C95" s="7">
        <v>1</v>
      </c>
    </row>
    <row r="96" spans="1:3" x14ac:dyDescent="0.2">
      <c r="A96" s="5">
        <v>109.67904790601467</v>
      </c>
      <c r="B96" s="20">
        <f t="shared" si="10"/>
        <v>5</v>
      </c>
      <c r="C96" s="7">
        <v>0</v>
      </c>
    </row>
    <row r="97" spans="1:3" x14ac:dyDescent="0.2">
      <c r="A97" s="5">
        <v>67.283332557473088</v>
      </c>
      <c r="B97" s="20">
        <f t="shared" si="10"/>
        <v>1</v>
      </c>
      <c r="C97" s="7">
        <v>0</v>
      </c>
    </row>
    <row r="98" spans="1:3" x14ac:dyDescent="0.2">
      <c r="A98" s="5">
        <v>92.857285364794848</v>
      </c>
      <c r="B98" s="20">
        <f t="shared" si="10"/>
        <v>3</v>
      </c>
      <c r="C98" s="7">
        <v>1</v>
      </c>
    </row>
    <row r="99" spans="1:3" x14ac:dyDescent="0.2">
      <c r="A99" s="5">
        <v>80.312121968244739</v>
      </c>
      <c r="B99" s="20">
        <f t="shared" si="10"/>
        <v>2</v>
      </c>
      <c r="C99" s="7">
        <v>0</v>
      </c>
    </row>
    <row r="100" spans="1:3" x14ac:dyDescent="0.2">
      <c r="A100" s="5">
        <v>83.395702824253604</v>
      </c>
      <c r="B100" s="20">
        <f t="shared" si="10"/>
        <v>2</v>
      </c>
      <c r="C100" s="7">
        <v>0</v>
      </c>
    </row>
    <row r="101" spans="1:3" x14ac:dyDescent="0.2">
      <c r="A101" s="5">
        <v>102.36537692779396</v>
      </c>
      <c r="B101" s="20">
        <f t="shared" si="10"/>
        <v>4</v>
      </c>
      <c r="C101" s="7">
        <v>1</v>
      </c>
    </row>
    <row r="102" spans="1:3" x14ac:dyDescent="0.2">
      <c r="A102" s="5">
        <v>92.942219502456311</v>
      </c>
      <c r="B102" s="20">
        <f t="shared" si="10"/>
        <v>3</v>
      </c>
      <c r="C102" s="7">
        <v>0</v>
      </c>
    </row>
    <row r="103" spans="1:3" x14ac:dyDescent="0.2">
      <c r="A103" s="5">
        <v>95.484524949843347</v>
      </c>
      <c r="B103" s="20">
        <f t="shared" si="10"/>
        <v>4</v>
      </c>
      <c r="C103" s="7">
        <v>1</v>
      </c>
    </row>
    <row r="104" spans="1:3" x14ac:dyDescent="0.2">
      <c r="A104" s="5">
        <v>113.55599625906154</v>
      </c>
      <c r="B104" s="20">
        <f t="shared" si="10"/>
        <v>5</v>
      </c>
      <c r="C104" s="7">
        <v>1</v>
      </c>
    </row>
    <row r="105" spans="1:3" x14ac:dyDescent="0.2">
      <c r="A105" s="5">
        <v>111.07872141593781</v>
      </c>
      <c r="B105" s="20">
        <f t="shared" si="10"/>
        <v>5</v>
      </c>
      <c r="C105" s="7">
        <v>1</v>
      </c>
    </row>
    <row r="106" spans="1:3" x14ac:dyDescent="0.2">
      <c r="A106" s="5">
        <v>110.71073064319134</v>
      </c>
      <c r="B106" s="20">
        <f t="shared" si="10"/>
        <v>5</v>
      </c>
      <c r="C106" s="7">
        <v>1</v>
      </c>
    </row>
    <row r="107" spans="1:3" x14ac:dyDescent="0.2">
      <c r="A107" s="5">
        <v>86.31830324603068</v>
      </c>
      <c r="B107" s="20">
        <f t="shared" si="10"/>
        <v>3</v>
      </c>
      <c r="C107" s="7">
        <v>0</v>
      </c>
    </row>
    <row r="108" spans="1:3" x14ac:dyDescent="0.2">
      <c r="A108" s="5">
        <v>98.004385990280028</v>
      </c>
      <c r="B108" s="20">
        <f t="shared" si="10"/>
        <v>4</v>
      </c>
      <c r="C108" s="7">
        <v>0</v>
      </c>
    </row>
    <row r="109" spans="1:3" x14ac:dyDescent="0.2">
      <c r="A109" s="5">
        <v>94.88411605418473</v>
      </c>
      <c r="B109" s="20">
        <f t="shared" si="10"/>
        <v>3</v>
      </c>
      <c r="C109" s="7">
        <v>1</v>
      </c>
    </row>
    <row r="110" spans="1:3" x14ac:dyDescent="0.2">
      <c r="A110" s="5">
        <v>87.488989187763679</v>
      </c>
      <c r="B110" s="20">
        <f t="shared" si="10"/>
        <v>3</v>
      </c>
      <c r="C110" s="7">
        <v>0</v>
      </c>
    </row>
    <row r="111" spans="1:3" x14ac:dyDescent="0.2">
      <c r="A111" s="5">
        <v>112.19345158857394</v>
      </c>
      <c r="B111" s="20">
        <f t="shared" si="10"/>
        <v>5</v>
      </c>
      <c r="C111" s="7">
        <v>1</v>
      </c>
    </row>
    <row r="112" spans="1:3" x14ac:dyDescent="0.2">
      <c r="A112" s="5">
        <v>99.085007159350909</v>
      </c>
      <c r="B112" s="20">
        <f t="shared" si="10"/>
        <v>4</v>
      </c>
      <c r="C112" s="7">
        <v>1</v>
      </c>
    </row>
    <row r="113" spans="1:3" x14ac:dyDescent="0.2">
      <c r="A113" s="5">
        <v>116.6014206806887</v>
      </c>
      <c r="B113" s="20">
        <f t="shared" si="10"/>
        <v>6</v>
      </c>
      <c r="C113" s="7">
        <v>1</v>
      </c>
    </row>
    <row r="114" spans="1:3" x14ac:dyDescent="0.2">
      <c r="A114" s="5">
        <v>103.48583845500562</v>
      </c>
      <c r="B114" s="20">
        <f t="shared" si="10"/>
        <v>4</v>
      </c>
      <c r="C114" s="7">
        <v>0</v>
      </c>
    </row>
    <row r="115" spans="1:3" x14ac:dyDescent="0.2">
      <c r="A115" s="5">
        <v>90.960629850685464</v>
      </c>
      <c r="B115" s="20">
        <f t="shared" si="10"/>
        <v>3</v>
      </c>
      <c r="C115" s="7">
        <v>0</v>
      </c>
    </row>
    <row r="116" spans="1:3" x14ac:dyDescent="0.2">
      <c r="A116" s="5">
        <v>111.54744231046924</v>
      </c>
      <c r="B116" s="20">
        <f t="shared" si="10"/>
        <v>5</v>
      </c>
      <c r="C116" s="7">
        <v>1</v>
      </c>
    </row>
    <row r="117" spans="1:3" x14ac:dyDescent="0.2">
      <c r="A117" s="5">
        <v>104.53650145761651</v>
      </c>
      <c r="B117" s="20">
        <f t="shared" si="10"/>
        <v>4</v>
      </c>
      <c r="C117" s="7">
        <v>1</v>
      </c>
    </row>
    <row r="118" spans="1:3" x14ac:dyDescent="0.2">
      <c r="A118" s="5">
        <v>106.23607444392886</v>
      </c>
      <c r="B118" s="20">
        <f t="shared" si="10"/>
        <v>5</v>
      </c>
      <c r="C118" s="7">
        <v>0</v>
      </c>
    </row>
    <row r="119" spans="1:3" x14ac:dyDescent="0.2">
      <c r="A119" s="5">
        <v>93.192021677913715</v>
      </c>
      <c r="B119" s="20">
        <f t="shared" si="10"/>
        <v>3</v>
      </c>
      <c r="C119" s="7">
        <v>0</v>
      </c>
    </row>
    <row r="120" spans="1:3" x14ac:dyDescent="0.2">
      <c r="A120" s="5">
        <v>103.16695011386119</v>
      </c>
      <c r="B120" s="20">
        <f t="shared" si="10"/>
        <v>4</v>
      </c>
      <c r="C120" s="7">
        <v>0</v>
      </c>
    </row>
    <row r="121" spans="1:3" x14ac:dyDescent="0.2">
      <c r="A121" s="5">
        <v>109.09371103914813</v>
      </c>
      <c r="B121" s="20">
        <f t="shared" si="10"/>
        <v>5</v>
      </c>
      <c r="C121" s="7">
        <v>0</v>
      </c>
    </row>
    <row r="122" spans="1:3" x14ac:dyDescent="0.2">
      <c r="A122" s="5">
        <v>95.995956465455038</v>
      </c>
      <c r="B122" s="20">
        <f t="shared" si="10"/>
        <v>4</v>
      </c>
      <c r="C122" s="7">
        <v>0</v>
      </c>
    </row>
    <row r="123" spans="1:3" x14ac:dyDescent="0.2">
      <c r="A123" s="5">
        <v>71.985319779689505</v>
      </c>
      <c r="B123" s="20">
        <f t="shared" si="10"/>
        <v>1</v>
      </c>
      <c r="C123" s="7">
        <v>1</v>
      </c>
    </row>
    <row r="124" spans="1:3" x14ac:dyDescent="0.2">
      <c r="A124" s="5">
        <v>106.42363479604995</v>
      </c>
      <c r="B124" s="20">
        <f t="shared" si="10"/>
        <v>5</v>
      </c>
      <c r="C124" s="7">
        <v>1</v>
      </c>
    </row>
    <row r="125" spans="1:3" x14ac:dyDescent="0.2">
      <c r="A125" s="5">
        <v>104.94145274692562</v>
      </c>
      <c r="B125" s="20">
        <f t="shared" si="10"/>
        <v>4</v>
      </c>
      <c r="C125" s="7">
        <v>1</v>
      </c>
    </row>
    <row r="126" spans="1:3" x14ac:dyDescent="0.2">
      <c r="A126" s="5">
        <v>91.345475946353901</v>
      </c>
      <c r="B126" s="20">
        <f t="shared" si="10"/>
        <v>3</v>
      </c>
      <c r="C126" s="7">
        <v>0</v>
      </c>
    </row>
    <row r="127" spans="1:3" x14ac:dyDescent="0.2">
      <c r="A127" s="5">
        <v>69.540461846688743</v>
      </c>
      <c r="B127" s="20">
        <f t="shared" si="10"/>
        <v>1</v>
      </c>
      <c r="C127" s="7">
        <v>0</v>
      </c>
    </row>
    <row r="128" spans="1:3" x14ac:dyDescent="0.2">
      <c r="A128" s="5">
        <v>76.888622210353233</v>
      </c>
      <c r="B128" s="20">
        <f t="shared" si="10"/>
        <v>2</v>
      </c>
      <c r="C128" s="7">
        <v>0</v>
      </c>
    </row>
    <row r="129" spans="1:3" x14ac:dyDescent="0.2">
      <c r="A129" s="5">
        <v>104.70826413146887</v>
      </c>
      <c r="B129" s="20">
        <f t="shared" si="10"/>
        <v>4</v>
      </c>
      <c r="C129" s="7">
        <v>1</v>
      </c>
    </row>
    <row r="130" spans="1:3" x14ac:dyDescent="0.2">
      <c r="A130" s="5">
        <v>113.40603567286027</v>
      </c>
      <c r="B130" s="20">
        <f t="shared" si="10"/>
        <v>5</v>
      </c>
      <c r="C130" s="7">
        <v>1</v>
      </c>
    </row>
    <row r="131" spans="1:3" x14ac:dyDescent="0.2">
      <c r="A131" s="5">
        <v>102.20944214702617</v>
      </c>
      <c r="B131" s="20">
        <f t="shared" ref="B131:B194" si="11">VLOOKUP(A131,L$3:M$10,2)</f>
        <v>4</v>
      </c>
      <c r="C131" s="7">
        <v>1</v>
      </c>
    </row>
    <row r="132" spans="1:3" x14ac:dyDescent="0.2">
      <c r="A132" s="5">
        <v>99.201615836290983</v>
      </c>
      <c r="B132" s="20">
        <f t="shared" si="11"/>
        <v>4</v>
      </c>
      <c r="C132" s="7">
        <v>1</v>
      </c>
    </row>
    <row r="133" spans="1:3" x14ac:dyDescent="0.2">
      <c r="A133" s="5">
        <v>108.44287767064111</v>
      </c>
      <c r="B133" s="20">
        <f t="shared" si="11"/>
        <v>5</v>
      </c>
      <c r="C133" s="7">
        <v>0</v>
      </c>
    </row>
    <row r="134" spans="1:3" x14ac:dyDescent="0.2">
      <c r="A134" s="5">
        <v>92.136538599939968</v>
      </c>
      <c r="B134" s="20">
        <f t="shared" si="11"/>
        <v>3</v>
      </c>
      <c r="C134" s="7">
        <v>1</v>
      </c>
    </row>
    <row r="135" spans="1:3" x14ac:dyDescent="0.2">
      <c r="A135" s="5">
        <v>96.555733653076558</v>
      </c>
      <c r="B135" s="20">
        <f t="shared" si="11"/>
        <v>4</v>
      </c>
      <c r="C135" s="7">
        <v>1</v>
      </c>
    </row>
    <row r="136" spans="1:3" x14ac:dyDescent="0.2">
      <c r="A136" s="5">
        <v>104.3268097234245</v>
      </c>
      <c r="B136" s="20">
        <f t="shared" si="11"/>
        <v>4</v>
      </c>
      <c r="C136" s="7">
        <v>1</v>
      </c>
    </row>
    <row r="137" spans="1:3" x14ac:dyDescent="0.2">
      <c r="A137" s="5">
        <v>76.700513640876281</v>
      </c>
      <c r="B137" s="20">
        <f t="shared" si="11"/>
        <v>2</v>
      </c>
      <c r="C137" s="7">
        <v>0</v>
      </c>
    </row>
    <row r="138" spans="1:3" x14ac:dyDescent="0.2">
      <c r="A138" s="5">
        <v>77.241602964869131</v>
      </c>
      <c r="B138" s="20">
        <f t="shared" si="11"/>
        <v>2</v>
      </c>
      <c r="C138" s="7">
        <v>0</v>
      </c>
    </row>
    <row r="139" spans="1:3" x14ac:dyDescent="0.2">
      <c r="A139" s="5">
        <v>88.073751268884536</v>
      </c>
      <c r="B139" s="20">
        <f t="shared" si="11"/>
        <v>3</v>
      </c>
      <c r="C139" s="7">
        <v>0</v>
      </c>
    </row>
    <row r="140" spans="1:3" x14ac:dyDescent="0.2">
      <c r="A140" s="5">
        <v>115.60415394237603</v>
      </c>
      <c r="B140" s="20">
        <f t="shared" si="11"/>
        <v>6</v>
      </c>
      <c r="C140" s="7">
        <v>0</v>
      </c>
    </row>
    <row r="141" spans="1:3" x14ac:dyDescent="0.2">
      <c r="A141" s="5">
        <v>84.073440089080975</v>
      </c>
      <c r="B141" s="20">
        <f t="shared" si="11"/>
        <v>2</v>
      </c>
      <c r="C141" s="7">
        <v>0</v>
      </c>
    </row>
    <row r="142" spans="1:3" x14ac:dyDescent="0.2">
      <c r="A142" s="5">
        <v>103.78264506783664</v>
      </c>
      <c r="B142" s="20">
        <f t="shared" si="11"/>
        <v>4</v>
      </c>
      <c r="C142" s="7">
        <v>1</v>
      </c>
    </row>
    <row r="143" spans="1:3" x14ac:dyDescent="0.2">
      <c r="A143" s="5">
        <v>82.45726747659738</v>
      </c>
      <c r="B143" s="20">
        <f t="shared" si="11"/>
        <v>2</v>
      </c>
      <c r="C143" s="7">
        <v>0</v>
      </c>
    </row>
    <row r="144" spans="1:3" x14ac:dyDescent="0.2">
      <c r="A144" s="5">
        <v>130.01068877598738</v>
      </c>
      <c r="B144" s="20">
        <f t="shared" si="11"/>
        <v>6</v>
      </c>
      <c r="C144" s="7">
        <v>1</v>
      </c>
    </row>
    <row r="145" spans="1:3" x14ac:dyDescent="0.2">
      <c r="A145" s="5">
        <v>118.78895063035267</v>
      </c>
      <c r="B145" s="20">
        <f t="shared" si="11"/>
        <v>6</v>
      </c>
      <c r="C145" s="7">
        <v>1</v>
      </c>
    </row>
    <row r="146" spans="1:3" x14ac:dyDescent="0.2">
      <c r="A146" s="5">
        <v>97.032691545894281</v>
      </c>
      <c r="B146" s="20">
        <f t="shared" si="11"/>
        <v>4</v>
      </c>
      <c r="C146" s="7">
        <v>1</v>
      </c>
    </row>
    <row r="147" spans="1:3" x14ac:dyDescent="0.2">
      <c r="A147" s="5">
        <v>88.874087666018099</v>
      </c>
      <c r="B147" s="20">
        <f t="shared" si="11"/>
        <v>3</v>
      </c>
      <c r="C147" s="7">
        <v>0</v>
      </c>
    </row>
    <row r="148" spans="1:3" x14ac:dyDescent="0.2">
      <c r="A148" s="5">
        <v>93.550294034081432</v>
      </c>
      <c r="B148" s="20">
        <f t="shared" si="11"/>
        <v>3</v>
      </c>
      <c r="C148" s="7">
        <v>1</v>
      </c>
    </row>
    <row r="149" spans="1:3" x14ac:dyDescent="0.2">
      <c r="A149" s="5">
        <v>88.60272833075004</v>
      </c>
      <c r="B149" s="20">
        <f t="shared" si="11"/>
        <v>3</v>
      </c>
      <c r="C149" s="7">
        <v>1</v>
      </c>
    </row>
    <row r="150" spans="1:3" x14ac:dyDescent="0.2">
      <c r="A150" s="5">
        <v>99.853870726662592</v>
      </c>
      <c r="B150" s="20">
        <f t="shared" si="11"/>
        <v>4</v>
      </c>
      <c r="C150" s="7">
        <v>1</v>
      </c>
    </row>
    <row r="151" spans="1:3" x14ac:dyDescent="0.2">
      <c r="A151" s="5">
        <v>95.237491544257821</v>
      </c>
      <c r="B151" s="20">
        <f t="shared" si="11"/>
        <v>4</v>
      </c>
      <c r="C151" s="7">
        <v>0</v>
      </c>
    </row>
    <row r="152" spans="1:3" x14ac:dyDescent="0.2">
      <c r="A152" s="5">
        <v>91.21783497090864</v>
      </c>
      <c r="B152" s="20">
        <f t="shared" si="11"/>
        <v>3</v>
      </c>
      <c r="C152" s="7">
        <v>0</v>
      </c>
    </row>
    <row r="153" spans="1:3" x14ac:dyDescent="0.2">
      <c r="A153" s="5">
        <v>121.26776695148698</v>
      </c>
      <c r="B153" s="20">
        <f t="shared" si="11"/>
        <v>6</v>
      </c>
      <c r="C153" s="7">
        <v>1</v>
      </c>
    </row>
    <row r="154" spans="1:3" x14ac:dyDescent="0.2">
      <c r="A154" s="5">
        <v>89.907378158692609</v>
      </c>
      <c r="B154" s="20">
        <f t="shared" si="11"/>
        <v>3</v>
      </c>
      <c r="C154" s="7">
        <v>0</v>
      </c>
    </row>
    <row r="155" spans="1:3" x14ac:dyDescent="0.2">
      <c r="A155" s="5">
        <v>86.029953873058588</v>
      </c>
      <c r="B155" s="20">
        <f t="shared" si="11"/>
        <v>3</v>
      </c>
      <c r="C155" s="7">
        <v>0</v>
      </c>
    </row>
    <row r="156" spans="1:3" x14ac:dyDescent="0.2">
      <c r="A156" s="5">
        <v>95.547150943419012</v>
      </c>
      <c r="B156" s="20">
        <f t="shared" si="11"/>
        <v>4</v>
      </c>
      <c r="C156" s="7">
        <v>0</v>
      </c>
    </row>
    <row r="157" spans="1:3" x14ac:dyDescent="0.2">
      <c r="A157" s="5">
        <v>105.71425642195365</v>
      </c>
      <c r="B157" s="20">
        <f t="shared" si="11"/>
        <v>5</v>
      </c>
      <c r="C157" s="7">
        <v>0</v>
      </c>
    </row>
    <row r="158" spans="1:3" x14ac:dyDescent="0.2">
      <c r="A158" s="5">
        <v>127.28813267920569</v>
      </c>
      <c r="B158" s="20">
        <f t="shared" si="11"/>
        <v>6</v>
      </c>
      <c r="C158" s="7">
        <v>1</v>
      </c>
    </row>
    <row r="159" spans="1:3" x14ac:dyDescent="0.2">
      <c r="A159" s="5">
        <v>97.096223912869107</v>
      </c>
      <c r="B159" s="20">
        <f t="shared" si="11"/>
        <v>4</v>
      </c>
      <c r="C159" s="7">
        <v>0</v>
      </c>
    </row>
    <row r="160" spans="1:3" x14ac:dyDescent="0.2">
      <c r="A160" s="5">
        <v>101.43303595734793</v>
      </c>
      <c r="B160" s="20">
        <f t="shared" si="11"/>
        <v>4</v>
      </c>
      <c r="C160" s="7">
        <v>1</v>
      </c>
    </row>
    <row r="161" spans="1:3" x14ac:dyDescent="0.2">
      <c r="A161" s="5">
        <v>95.787142246087711</v>
      </c>
      <c r="B161" s="20">
        <f t="shared" si="11"/>
        <v>4</v>
      </c>
      <c r="C161" s="7">
        <v>1</v>
      </c>
    </row>
    <row r="162" spans="1:3" x14ac:dyDescent="0.2">
      <c r="A162" s="5">
        <v>121.3962663960537</v>
      </c>
      <c r="B162" s="20">
        <f t="shared" si="11"/>
        <v>6</v>
      </c>
      <c r="C162" s="7">
        <v>1</v>
      </c>
    </row>
    <row r="163" spans="1:3" x14ac:dyDescent="0.2">
      <c r="A163" s="5">
        <v>70.793410534782097</v>
      </c>
      <c r="B163" s="20">
        <f t="shared" si="11"/>
        <v>1</v>
      </c>
      <c r="C163" s="7">
        <v>0</v>
      </c>
    </row>
    <row r="164" spans="1:3" x14ac:dyDescent="0.2">
      <c r="A164" s="5">
        <v>82.338638193265538</v>
      </c>
      <c r="B164" s="20">
        <f t="shared" si="11"/>
        <v>2</v>
      </c>
      <c r="C164" s="7">
        <v>1</v>
      </c>
    </row>
    <row r="165" spans="1:3" x14ac:dyDescent="0.2">
      <c r="A165" s="5">
        <v>90.646051969341229</v>
      </c>
      <c r="B165" s="20">
        <f t="shared" si="11"/>
        <v>3</v>
      </c>
      <c r="C165" s="7">
        <v>0</v>
      </c>
    </row>
    <row r="166" spans="1:3" x14ac:dyDescent="0.2">
      <c r="A166" s="5">
        <v>105.83710266120569</v>
      </c>
      <c r="B166" s="20">
        <f t="shared" si="11"/>
        <v>5</v>
      </c>
      <c r="C166" s="7">
        <v>0</v>
      </c>
    </row>
    <row r="167" spans="1:3" x14ac:dyDescent="0.2">
      <c r="A167" s="5">
        <v>96.446230538100579</v>
      </c>
      <c r="B167" s="20">
        <f t="shared" si="11"/>
        <v>4</v>
      </c>
      <c r="C167" s="7">
        <v>1</v>
      </c>
    </row>
    <row r="168" spans="1:3" x14ac:dyDescent="0.2">
      <c r="A168" s="5">
        <v>81.267443547943486</v>
      </c>
      <c r="B168" s="20">
        <f t="shared" si="11"/>
        <v>2</v>
      </c>
      <c r="C168" s="7">
        <v>0</v>
      </c>
    </row>
    <row r="169" spans="1:3" x14ac:dyDescent="0.2">
      <c r="A169" s="5">
        <v>101.62001930609097</v>
      </c>
      <c r="B169" s="20">
        <f t="shared" si="11"/>
        <v>4</v>
      </c>
      <c r="C169" s="7">
        <v>0</v>
      </c>
    </row>
    <row r="170" spans="1:3" x14ac:dyDescent="0.2">
      <c r="A170" s="5">
        <v>97.754524851579362</v>
      </c>
      <c r="B170" s="20">
        <f t="shared" si="11"/>
        <v>4</v>
      </c>
      <c r="C170" s="7">
        <v>0</v>
      </c>
    </row>
    <row r="171" spans="1:3" x14ac:dyDescent="0.2">
      <c r="A171" s="5">
        <v>95.319461699612532</v>
      </c>
      <c r="B171" s="20">
        <f t="shared" si="11"/>
        <v>4</v>
      </c>
      <c r="C171" s="7">
        <v>1</v>
      </c>
    </row>
    <row r="172" spans="1:3" x14ac:dyDescent="0.2">
      <c r="A172" s="5">
        <v>120.05889301425063</v>
      </c>
      <c r="B172" s="20">
        <f t="shared" si="11"/>
        <v>6</v>
      </c>
      <c r="C172" s="7">
        <v>1</v>
      </c>
    </row>
    <row r="173" spans="1:3" x14ac:dyDescent="0.2">
      <c r="A173" s="5">
        <v>94.259012893286283</v>
      </c>
      <c r="B173" s="20">
        <f t="shared" si="11"/>
        <v>3</v>
      </c>
      <c r="C173" s="7">
        <v>1</v>
      </c>
    </row>
    <row r="174" spans="1:3" x14ac:dyDescent="0.2">
      <c r="A174" s="5">
        <v>103.9723323771659</v>
      </c>
      <c r="B174" s="20">
        <f t="shared" si="11"/>
        <v>4</v>
      </c>
      <c r="C174" s="7">
        <v>1</v>
      </c>
    </row>
    <row r="175" spans="1:3" x14ac:dyDescent="0.2">
      <c r="A175" s="5">
        <v>79.923033681539437</v>
      </c>
      <c r="B175" s="20">
        <f t="shared" si="11"/>
        <v>2</v>
      </c>
      <c r="C175" s="7">
        <v>1</v>
      </c>
    </row>
    <row r="176" spans="1:3" x14ac:dyDescent="0.2">
      <c r="A176" s="5">
        <v>94.403856013283701</v>
      </c>
      <c r="B176" s="20">
        <f t="shared" si="11"/>
        <v>3</v>
      </c>
      <c r="C176" s="7">
        <v>1</v>
      </c>
    </row>
    <row r="177" spans="1:3" x14ac:dyDescent="0.2">
      <c r="A177" s="5">
        <v>118.35842352137533</v>
      </c>
      <c r="B177" s="20">
        <f t="shared" si="11"/>
        <v>6</v>
      </c>
      <c r="C177" s="7">
        <v>0</v>
      </c>
    </row>
    <row r="178" spans="1:3" x14ac:dyDescent="0.2">
      <c r="A178" s="5">
        <v>75.197763033549649</v>
      </c>
      <c r="B178" s="20">
        <f t="shared" si="11"/>
        <v>2</v>
      </c>
      <c r="C178" s="7">
        <v>1</v>
      </c>
    </row>
    <row r="179" spans="1:3" x14ac:dyDescent="0.2">
      <c r="A179" s="5">
        <v>93.321479961068235</v>
      </c>
      <c r="B179" s="20">
        <f t="shared" si="11"/>
        <v>3</v>
      </c>
      <c r="C179" s="7">
        <v>1</v>
      </c>
    </row>
    <row r="180" spans="1:3" x14ac:dyDescent="0.2">
      <c r="A180" s="5">
        <v>122.69551797475849</v>
      </c>
      <c r="B180" s="20">
        <f t="shared" si="11"/>
        <v>6</v>
      </c>
      <c r="C180" s="7">
        <v>0</v>
      </c>
    </row>
    <row r="181" spans="1:3" x14ac:dyDescent="0.2">
      <c r="A181" s="5">
        <v>129.06311354632717</v>
      </c>
      <c r="B181" s="20">
        <f t="shared" si="11"/>
        <v>6</v>
      </c>
      <c r="C181" s="7">
        <v>1</v>
      </c>
    </row>
    <row r="182" spans="1:3" x14ac:dyDescent="0.2">
      <c r="A182" s="5">
        <v>110.06843877662808</v>
      </c>
      <c r="B182" s="20">
        <f t="shared" si="11"/>
        <v>5</v>
      </c>
      <c r="C182" s="7">
        <v>1</v>
      </c>
    </row>
    <row r="183" spans="1:3" x14ac:dyDescent="0.2">
      <c r="A183" s="5">
        <v>97.253210090437364</v>
      </c>
      <c r="B183" s="20">
        <f t="shared" si="11"/>
        <v>4</v>
      </c>
      <c r="C183" s="7">
        <v>1</v>
      </c>
    </row>
    <row r="184" spans="1:3" x14ac:dyDescent="0.2">
      <c r="A184" s="5">
        <v>98.41399394779404</v>
      </c>
      <c r="B184" s="20">
        <f t="shared" si="11"/>
        <v>4</v>
      </c>
      <c r="C184" s="7">
        <v>1</v>
      </c>
    </row>
    <row r="185" spans="1:3" x14ac:dyDescent="0.2">
      <c r="A185" s="5">
        <v>87.728428629882472</v>
      </c>
      <c r="B185" s="20">
        <f t="shared" si="11"/>
        <v>3</v>
      </c>
      <c r="C185" s="7">
        <v>0</v>
      </c>
    </row>
    <row r="186" spans="1:3" x14ac:dyDescent="0.2">
      <c r="A186" s="5">
        <v>72.786909599443504</v>
      </c>
      <c r="B186" s="20">
        <f t="shared" si="11"/>
        <v>1</v>
      </c>
      <c r="C186" s="7">
        <v>0</v>
      </c>
    </row>
    <row r="187" spans="1:3" x14ac:dyDescent="0.2">
      <c r="A187" s="5">
        <v>75.98228446329135</v>
      </c>
      <c r="B187" s="20">
        <f t="shared" si="11"/>
        <v>2</v>
      </c>
      <c r="C187" s="7">
        <v>0</v>
      </c>
    </row>
    <row r="188" spans="1:3" x14ac:dyDescent="0.2">
      <c r="A188" s="5">
        <v>84.298699584226824</v>
      </c>
      <c r="B188" s="20">
        <f t="shared" si="11"/>
        <v>2</v>
      </c>
      <c r="C188" s="7">
        <v>0</v>
      </c>
    </row>
    <row r="189" spans="1:3" x14ac:dyDescent="0.2">
      <c r="A189" s="5">
        <v>82.067699055723139</v>
      </c>
      <c r="B189" s="20">
        <f t="shared" si="11"/>
        <v>2</v>
      </c>
      <c r="C189" s="7">
        <v>1</v>
      </c>
    </row>
    <row r="190" spans="1:3" x14ac:dyDescent="0.2">
      <c r="A190" s="5">
        <v>109.58127147555992</v>
      </c>
      <c r="B190" s="20">
        <f t="shared" si="11"/>
        <v>5</v>
      </c>
      <c r="C190" s="7">
        <v>1</v>
      </c>
    </row>
    <row r="191" spans="1:3" x14ac:dyDescent="0.2">
      <c r="A191" s="5">
        <v>111.6612032292073</v>
      </c>
      <c r="B191" s="20">
        <f t="shared" si="11"/>
        <v>5</v>
      </c>
      <c r="C191" s="7">
        <v>1</v>
      </c>
    </row>
    <row r="192" spans="1:3" x14ac:dyDescent="0.2">
      <c r="A192" s="5">
        <v>98.54167894833536</v>
      </c>
      <c r="B192" s="20">
        <f t="shared" si="11"/>
        <v>4</v>
      </c>
      <c r="C192" s="7">
        <v>1</v>
      </c>
    </row>
    <row r="193" spans="1:3" x14ac:dyDescent="0.2">
      <c r="A193" s="5">
        <v>81.089536417887018</v>
      </c>
      <c r="B193" s="20">
        <f t="shared" si="11"/>
        <v>2</v>
      </c>
      <c r="C193" s="7">
        <v>0</v>
      </c>
    </row>
    <row r="194" spans="1:3" x14ac:dyDescent="0.2">
      <c r="A194" s="5">
        <v>81.624005587884284</v>
      </c>
      <c r="B194" s="20">
        <f t="shared" si="11"/>
        <v>2</v>
      </c>
      <c r="C194" s="7">
        <v>1</v>
      </c>
    </row>
    <row r="195" spans="1:3" x14ac:dyDescent="0.2">
      <c r="A195" s="5">
        <v>89.78662116324324</v>
      </c>
      <c r="B195" s="20">
        <f t="shared" ref="B195:B258" si="12">VLOOKUP(A195,L$3:M$10,2)</f>
        <v>3</v>
      </c>
      <c r="C195" s="7">
        <v>1</v>
      </c>
    </row>
    <row r="196" spans="1:3" x14ac:dyDescent="0.2">
      <c r="A196" s="5">
        <v>85.66695480925992</v>
      </c>
      <c r="B196" s="20">
        <f t="shared" si="12"/>
        <v>3</v>
      </c>
      <c r="C196" s="7">
        <v>0</v>
      </c>
    </row>
    <row r="197" spans="1:3" x14ac:dyDescent="0.2">
      <c r="A197" s="5">
        <v>81.85539197385512</v>
      </c>
      <c r="B197" s="20">
        <f t="shared" si="12"/>
        <v>2</v>
      </c>
      <c r="C197" s="7">
        <v>0</v>
      </c>
    </row>
    <row r="198" spans="1:3" x14ac:dyDescent="0.2">
      <c r="A198" s="5">
        <v>93.880193489734168</v>
      </c>
      <c r="B198" s="20">
        <f t="shared" si="12"/>
        <v>3</v>
      </c>
      <c r="C198" s="7">
        <v>0</v>
      </c>
    </row>
    <row r="199" spans="1:3" x14ac:dyDescent="0.2">
      <c r="A199" s="5">
        <v>100.70093106212406</v>
      </c>
      <c r="B199" s="20">
        <f t="shared" si="12"/>
        <v>4</v>
      </c>
      <c r="C199" s="7">
        <v>0</v>
      </c>
    </row>
    <row r="200" spans="1:3" x14ac:dyDescent="0.2">
      <c r="A200" s="5">
        <v>99.370992926018772</v>
      </c>
      <c r="B200" s="20">
        <f t="shared" si="12"/>
        <v>4</v>
      </c>
      <c r="C200" s="7">
        <v>0</v>
      </c>
    </row>
    <row r="201" spans="1:3" x14ac:dyDescent="0.2">
      <c r="A201" s="5">
        <v>98.271082780941256</v>
      </c>
      <c r="B201" s="20">
        <f t="shared" si="12"/>
        <v>4</v>
      </c>
      <c r="C201" s="7">
        <v>1</v>
      </c>
    </row>
    <row r="202" spans="1:3" x14ac:dyDescent="0.2">
      <c r="A202" s="5">
        <v>114.14686378034619</v>
      </c>
      <c r="B202" s="20">
        <f t="shared" si="12"/>
        <v>5</v>
      </c>
      <c r="C202" s="7">
        <v>1</v>
      </c>
    </row>
    <row r="203" spans="1:3" x14ac:dyDescent="0.2">
      <c r="A203" s="5">
        <v>87.195161581321926</v>
      </c>
      <c r="B203" s="20">
        <f t="shared" si="12"/>
        <v>3</v>
      </c>
      <c r="C203" s="7">
        <v>1</v>
      </c>
    </row>
    <row r="204" spans="1:3" x14ac:dyDescent="0.2">
      <c r="A204" s="5">
        <v>105.34801719760752</v>
      </c>
      <c r="B204" s="20">
        <f t="shared" si="12"/>
        <v>5</v>
      </c>
      <c r="C204" s="7">
        <v>0</v>
      </c>
    </row>
    <row r="205" spans="1:3" x14ac:dyDescent="0.2">
      <c r="A205" s="5">
        <v>107.5098101962279</v>
      </c>
      <c r="B205" s="20">
        <f t="shared" si="12"/>
        <v>5</v>
      </c>
      <c r="C205" s="7">
        <v>1</v>
      </c>
    </row>
    <row r="206" spans="1:3" x14ac:dyDescent="0.2">
      <c r="A206" s="5">
        <v>115.03940116845766</v>
      </c>
      <c r="B206" s="20">
        <f t="shared" si="12"/>
        <v>6</v>
      </c>
      <c r="C206" s="7">
        <v>0</v>
      </c>
    </row>
    <row r="207" spans="1:3" x14ac:dyDescent="0.2">
      <c r="A207" s="5">
        <v>111.96274709082996</v>
      </c>
      <c r="B207" s="20">
        <f t="shared" si="12"/>
        <v>5</v>
      </c>
      <c r="C207" s="7">
        <v>1</v>
      </c>
    </row>
    <row r="208" spans="1:3" x14ac:dyDescent="0.2">
      <c r="A208" s="5">
        <v>74.328235722316677</v>
      </c>
      <c r="B208" s="20">
        <f t="shared" si="12"/>
        <v>1</v>
      </c>
      <c r="C208" s="7">
        <v>0</v>
      </c>
    </row>
    <row r="209" spans="1:3" x14ac:dyDescent="0.2">
      <c r="A209" s="5">
        <v>93.421946531206913</v>
      </c>
      <c r="B209" s="20">
        <f t="shared" si="12"/>
        <v>3</v>
      </c>
      <c r="C209" s="7">
        <v>0</v>
      </c>
    </row>
    <row r="210" spans="1:3" x14ac:dyDescent="0.2">
      <c r="A210" s="5">
        <v>90.374087655620301</v>
      </c>
      <c r="B210" s="20">
        <f t="shared" si="12"/>
        <v>3</v>
      </c>
      <c r="C210" s="7">
        <v>0</v>
      </c>
    </row>
    <row r="211" spans="1:3" x14ac:dyDescent="0.2">
      <c r="A211" s="5">
        <v>117.34237206982507</v>
      </c>
      <c r="B211" s="20">
        <f t="shared" si="12"/>
        <v>6</v>
      </c>
      <c r="C211" s="7">
        <v>0</v>
      </c>
    </row>
    <row r="212" spans="1:3" x14ac:dyDescent="0.2">
      <c r="A212" s="5">
        <v>91.653068558984046</v>
      </c>
      <c r="B212" s="20">
        <f t="shared" si="12"/>
        <v>3</v>
      </c>
      <c r="C212" s="7">
        <v>0</v>
      </c>
    </row>
    <row r="213" spans="1:3" x14ac:dyDescent="0.2">
      <c r="A213" s="5">
        <v>106.69511294368985</v>
      </c>
      <c r="B213" s="20">
        <f t="shared" si="12"/>
        <v>5</v>
      </c>
      <c r="C213" s="7">
        <v>1</v>
      </c>
    </row>
    <row r="214" spans="1:3" x14ac:dyDescent="0.2">
      <c r="A214" s="5">
        <v>100.06112012230437</v>
      </c>
      <c r="B214" s="20">
        <f t="shared" si="12"/>
        <v>4</v>
      </c>
      <c r="C214" s="7">
        <v>1</v>
      </c>
    </row>
    <row r="215" spans="1:3" x14ac:dyDescent="0.2">
      <c r="A215" s="5">
        <v>100.20395187417506</v>
      </c>
      <c r="B215" s="20">
        <f t="shared" si="12"/>
        <v>4</v>
      </c>
      <c r="C215" s="7">
        <v>1</v>
      </c>
    </row>
    <row r="216" spans="1:3" x14ac:dyDescent="0.2">
      <c r="A216" s="5">
        <v>108.60576907086816</v>
      </c>
      <c r="B216" s="20">
        <f t="shared" si="12"/>
        <v>5</v>
      </c>
      <c r="C216" s="7">
        <v>1</v>
      </c>
    </row>
    <row r="217" spans="1:3" x14ac:dyDescent="0.2">
      <c r="A217" s="5">
        <v>101.36308827407545</v>
      </c>
      <c r="B217" s="20">
        <f t="shared" si="12"/>
        <v>4</v>
      </c>
      <c r="C217" s="7">
        <v>1</v>
      </c>
    </row>
    <row r="218" spans="1:3" x14ac:dyDescent="0.2">
      <c r="A218" s="5">
        <v>107.0871876728452</v>
      </c>
      <c r="B218" s="20">
        <f t="shared" si="12"/>
        <v>5</v>
      </c>
      <c r="C218" s="7">
        <v>1</v>
      </c>
    </row>
    <row r="219" spans="1:3" x14ac:dyDescent="0.2">
      <c r="A219" s="5">
        <v>112.49936095523171</v>
      </c>
      <c r="B219" s="20">
        <f t="shared" si="12"/>
        <v>5</v>
      </c>
      <c r="C219" s="7">
        <v>1</v>
      </c>
    </row>
    <row r="220" spans="1:3" x14ac:dyDescent="0.2">
      <c r="A220" s="5">
        <v>116.01436223868069</v>
      </c>
      <c r="B220" s="20">
        <f t="shared" si="12"/>
        <v>6</v>
      </c>
      <c r="C220" s="7">
        <v>1</v>
      </c>
    </row>
    <row r="221" spans="1:3" x14ac:dyDescent="0.2">
      <c r="A221" s="5">
        <v>77.750140080790501</v>
      </c>
      <c r="B221" s="20">
        <f t="shared" si="12"/>
        <v>2</v>
      </c>
      <c r="C221" s="7">
        <v>0</v>
      </c>
    </row>
    <row r="222" spans="1:3" x14ac:dyDescent="0.2">
      <c r="A222" s="5">
        <v>117.3933101139271</v>
      </c>
      <c r="B222" s="20">
        <f t="shared" si="12"/>
        <v>6</v>
      </c>
      <c r="C222" s="7">
        <v>1</v>
      </c>
    </row>
    <row r="223" spans="1:3" x14ac:dyDescent="0.2">
      <c r="A223" s="5">
        <v>85.596318412513227</v>
      </c>
      <c r="B223" s="20">
        <f t="shared" si="12"/>
        <v>3</v>
      </c>
      <c r="C223" s="7">
        <v>0</v>
      </c>
    </row>
    <row r="224" spans="1:3" x14ac:dyDescent="0.2">
      <c r="A224" s="5">
        <v>102.28803238247524</v>
      </c>
      <c r="B224" s="20">
        <f t="shared" si="12"/>
        <v>4</v>
      </c>
      <c r="C224" s="7">
        <v>1</v>
      </c>
    </row>
    <row r="225" spans="1:3" x14ac:dyDescent="0.2">
      <c r="A225" s="5">
        <v>115.17189205059088</v>
      </c>
      <c r="B225" s="20">
        <f t="shared" si="12"/>
        <v>6</v>
      </c>
      <c r="C225" s="7">
        <v>0</v>
      </c>
    </row>
    <row r="226" spans="1:3" x14ac:dyDescent="0.2">
      <c r="A226" s="5">
        <v>93.914785842500905</v>
      </c>
      <c r="B226" s="20">
        <f t="shared" si="12"/>
        <v>3</v>
      </c>
      <c r="C226" s="7">
        <v>1</v>
      </c>
    </row>
    <row r="227" spans="1:3" x14ac:dyDescent="0.2">
      <c r="A227" s="5">
        <v>102.67391612398625</v>
      </c>
      <c r="B227" s="20">
        <f t="shared" si="12"/>
        <v>4</v>
      </c>
      <c r="C227" s="7">
        <v>1</v>
      </c>
    </row>
    <row r="228" spans="1:3" x14ac:dyDescent="0.2">
      <c r="A228" s="5">
        <v>88.283425534734405</v>
      </c>
      <c r="B228" s="20">
        <f t="shared" si="12"/>
        <v>3</v>
      </c>
      <c r="C228" s="7">
        <v>1</v>
      </c>
    </row>
    <row r="229" spans="1:3" x14ac:dyDescent="0.2">
      <c r="A229" s="5">
        <v>86.703730559971277</v>
      </c>
      <c r="B229" s="20">
        <f t="shared" si="12"/>
        <v>3</v>
      </c>
      <c r="C229" s="7">
        <v>1</v>
      </c>
    </row>
    <row r="230" spans="1:3" x14ac:dyDescent="0.2">
      <c r="A230" s="5">
        <v>119.35221567393947</v>
      </c>
      <c r="B230" s="20">
        <f t="shared" si="12"/>
        <v>6</v>
      </c>
      <c r="C230" s="7">
        <v>0</v>
      </c>
    </row>
    <row r="231" spans="1:3" x14ac:dyDescent="0.2">
      <c r="A231" s="5">
        <v>117.08023003979525</v>
      </c>
      <c r="B231" s="20">
        <f t="shared" si="12"/>
        <v>6</v>
      </c>
      <c r="C231" s="7">
        <v>0</v>
      </c>
    </row>
    <row r="232" spans="1:3" x14ac:dyDescent="0.2">
      <c r="A232" s="5">
        <v>92.753672671556643</v>
      </c>
      <c r="B232" s="20">
        <f t="shared" si="12"/>
        <v>3</v>
      </c>
      <c r="C232" s="7">
        <v>0</v>
      </c>
    </row>
    <row r="233" spans="1:3" x14ac:dyDescent="0.2">
      <c r="A233" s="5">
        <v>96.80466567615133</v>
      </c>
      <c r="B233" s="20">
        <f t="shared" si="12"/>
        <v>4</v>
      </c>
      <c r="C233" s="7">
        <v>0</v>
      </c>
    </row>
    <row r="234" spans="1:3" x14ac:dyDescent="0.2">
      <c r="A234" s="5">
        <v>117.60168051091443</v>
      </c>
      <c r="B234" s="20">
        <f t="shared" si="12"/>
        <v>6</v>
      </c>
      <c r="C234" s="7">
        <v>1</v>
      </c>
    </row>
    <row r="235" spans="1:3" x14ac:dyDescent="0.2">
      <c r="A235" s="5">
        <v>83.787906186579193</v>
      </c>
      <c r="B235" s="20">
        <f t="shared" si="12"/>
        <v>2</v>
      </c>
      <c r="C235" s="7">
        <v>0</v>
      </c>
    </row>
    <row r="236" spans="1:3" x14ac:dyDescent="0.2">
      <c r="A236" s="5">
        <v>87.592984248666625</v>
      </c>
      <c r="B236" s="20">
        <f t="shared" si="12"/>
        <v>3</v>
      </c>
      <c r="C236" s="7">
        <v>0</v>
      </c>
    </row>
    <row r="237" spans="1:3" x14ac:dyDescent="0.2">
      <c r="A237" s="5">
        <v>107.82691694870979</v>
      </c>
      <c r="B237" s="20">
        <f t="shared" si="12"/>
        <v>5</v>
      </c>
      <c r="C237" s="7">
        <v>0</v>
      </c>
    </row>
    <row r="238" spans="1:3" x14ac:dyDescent="0.2">
      <c r="A238" s="5">
        <v>116.86652530358154</v>
      </c>
      <c r="B238" s="20">
        <f t="shared" si="12"/>
        <v>6</v>
      </c>
      <c r="C238" s="7">
        <v>0</v>
      </c>
    </row>
    <row r="239" spans="1:3" x14ac:dyDescent="0.2">
      <c r="A239" s="5">
        <v>71.364867333952034</v>
      </c>
      <c r="B239" s="20">
        <f t="shared" si="12"/>
        <v>1</v>
      </c>
      <c r="C239" s="7">
        <v>1</v>
      </c>
    </row>
    <row r="240" spans="1:3" x14ac:dyDescent="0.2">
      <c r="A240" s="5">
        <v>91.558723932205197</v>
      </c>
      <c r="B240" s="20">
        <f t="shared" si="12"/>
        <v>3</v>
      </c>
      <c r="C240" s="7">
        <v>1</v>
      </c>
    </row>
    <row r="241" spans="1:3" x14ac:dyDescent="0.2">
      <c r="A241" s="5">
        <v>113.71803919145876</v>
      </c>
      <c r="B241" s="20">
        <f t="shared" si="12"/>
        <v>5</v>
      </c>
      <c r="C241" s="7">
        <v>1</v>
      </c>
    </row>
    <row r="242" spans="1:3" x14ac:dyDescent="0.2">
      <c r="A242" s="5">
        <v>91.831080269491366</v>
      </c>
      <c r="B242" s="20">
        <f t="shared" si="12"/>
        <v>3</v>
      </c>
      <c r="C242" s="7">
        <v>1</v>
      </c>
    </row>
    <row r="243" spans="1:3" x14ac:dyDescent="0.2">
      <c r="A243" s="5">
        <v>124.52517434076901</v>
      </c>
      <c r="B243" s="20">
        <f t="shared" si="12"/>
        <v>6</v>
      </c>
      <c r="C243" s="7">
        <v>0</v>
      </c>
    </row>
    <row r="244" spans="1:3" x14ac:dyDescent="0.2">
      <c r="A244" s="5">
        <v>83.272896226940091</v>
      </c>
      <c r="B244" s="20">
        <f t="shared" si="12"/>
        <v>2</v>
      </c>
      <c r="C244" s="7">
        <v>1</v>
      </c>
    </row>
    <row r="245" spans="1:3" x14ac:dyDescent="0.2">
      <c r="A245" s="5">
        <v>98.633100852342139</v>
      </c>
      <c r="B245" s="20">
        <f t="shared" si="12"/>
        <v>4</v>
      </c>
      <c r="C245" s="7">
        <v>0</v>
      </c>
    </row>
    <row r="246" spans="1:3" x14ac:dyDescent="0.2">
      <c r="A246" s="5">
        <v>85.935114080559345</v>
      </c>
      <c r="B246" s="20">
        <f t="shared" si="12"/>
        <v>3</v>
      </c>
      <c r="C246" s="7">
        <v>1</v>
      </c>
    </row>
    <row r="247" spans="1:3" x14ac:dyDescent="0.2">
      <c r="A247" s="5">
        <v>84.614497144767157</v>
      </c>
      <c r="B247" s="20">
        <f t="shared" si="12"/>
        <v>2</v>
      </c>
      <c r="C247" s="7">
        <v>0</v>
      </c>
    </row>
    <row r="248" spans="1:3" x14ac:dyDescent="0.2">
      <c r="A248" s="5">
        <v>102.92505012963399</v>
      </c>
      <c r="B248" s="20">
        <f t="shared" si="12"/>
        <v>4</v>
      </c>
      <c r="C248" s="7">
        <v>1</v>
      </c>
    </row>
    <row r="249" spans="1:3" x14ac:dyDescent="0.2">
      <c r="A249" s="5">
        <v>103.354822969731</v>
      </c>
      <c r="B249" s="20">
        <f t="shared" si="12"/>
        <v>4</v>
      </c>
      <c r="C249" s="7">
        <v>0</v>
      </c>
    </row>
    <row r="250" spans="1:3" x14ac:dyDescent="0.2">
      <c r="A250" s="5">
        <v>112.40392877222413</v>
      </c>
      <c r="B250" s="20">
        <f t="shared" si="12"/>
        <v>5</v>
      </c>
      <c r="C250" s="7">
        <v>0</v>
      </c>
    </row>
    <row r="251" spans="1:3" x14ac:dyDescent="0.2">
      <c r="A251" s="5">
        <v>101.71746650249193</v>
      </c>
      <c r="B251" s="20">
        <f t="shared" si="12"/>
        <v>4</v>
      </c>
      <c r="C251" s="7">
        <v>1</v>
      </c>
    </row>
    <row r="252" spans="1:3" x14ac:dyDescent="0.2">
      <c r="A252" s="5">
        <v>110.79007853393128</v>
      </c>
      <c r="B252" s="20">
        <f t="shared" si="12"/>
        <v>5</v>
      </c>
      <c r="C252" s="7">
        <v>0</v>
      </c>
    </row>
    <row r="253" spans="1:3" x14ac:dyDescent="0.2">
      <c r="A253" s="5">
        <v>90.280430941597558</v>
      </c>
      <c r="B253" s="20">
        <f t="shared" si="12"/>
        <v>3</v>
      </c>
      <c r="C253" s="7">
        <v>0</v>
      </c>
    </row>
    <row r="254" spans="1:3" x14ac:dyDescent="0.2">
      <c r="A254" s="5">
        <v>111.96690022905773</v>
      </c>
      <c r="B254" s="20">
        <f t="shared" si="12"/>
        <v>5</v>
      </c>
      <c r="C254" s="7">
        <v>0</v>
      </c>
    </row>
    <row r="255" spans="1:3" x14ac:dyDescent="0.2">
      <c r="A255" s="5">
        <v>104.45375860862609</v>
      </c>
      <c r="B255" s="20">
        <f t="shared" si="12"/>
        <v>4</v>
      </c>
      <c r="C255" s="7">
        <v>0</v>
      </c>
    </row>
    <row r="256" spans="1:3" x14ac:dyDescent="0.2">
      <c r="A256" s="5">
        <v>128.14773275920373</v>
      </c>
      <c r="B256" s="20">
        <f t="shared" si="12"/>
        <v>6</v>
      </c>
      <c r="C256" s="7">
        <v>1</v>
      </c>
    </row>
    <row r="257" spans="1:3" x14ac:dyDescent="0.2">
      <c r="A257" s="5">
        <v>87.105398933523674</v>
      </c>
      <c r="B257" s="20">
        <f t="shared" si="12"/>
        <v>3</v>
      </c>
      <c r="C257" s="7">
        <v>1</v>
      </c>
    </row>
    <row r="258" spans="1:3" x14ac:dyDescent="0.2">
      <c r="A258" s="5">
        <v>122.19874563692463</v>
      </c>
      <c r="B258" s="20">
        <f t="shared" si="12"/>
        <v>6</v>
      </c>
      <c r="C258" s="7">
        <v>1</v>
      </c>
    </row>
    <row r="259" spans="1:3" x14ac:dyDescent="0.2">
      <c r="A259" s="5">
        <v>101.94508126786209</v>
      </c>
      <c r="B259" s="20">
        <f t="shared" ref="B259:B301" si="13">VLOOKUP(A259,L$3:M$10,2)</f>
        <v>4</v>
      </c>
      <c r="C259" s="7">
        <v>0</v>
      </c>
    </row>
    <row r="260" spans="1:3" x14ac:dyDescent="0.2">
      <c r="A260" s="5">
        <v>78.904550612552299</v>
      </c>
      <c r="B260" s="20">
        <f t="shared" si="13"/>
        <v>2</v>
      </c>
      <c r="C260" s="7">
        <v>1</v>
      </c>
    </row>
    <row r="261" spans="1:3" x14ac:dyDescent="0.2">
      <c r="A261" s="5">
        <v>101.9996021438283</v>
      </c>
      <c r="B261" s="20">
        <f t="shared" si="13"/>
        <v>4</v>
      </c>
      <c r="C261" s="7">
        <v>0</v>
      </c>
    </row>
    <row r="262" spans="1:3" x14ac:dyDescent="0.2">
      <c r="A262" s="5">
        <v>108.7474836327018</v>
      </c>
      <c r="B262" s="20">
        <f t="shared" si="13"/>
        <v>5</v>
      </c>
      <c r="C262" s="7">
        <v>0</v>
      </c>
    </row>
    <row r="263" spans="1:3" x14ac:dyDescent="0.2">
      <c r="A263" s="5">
        <v>120.92385743598945</v>
      </c>
      <c r="B263" s="20">
        <f t="shared" si="13"/>
        <v>6</v>
      </c>
      <c r="C263" s="7">
        <v>1</v>
      </c>
    </row>
    <row r="264" spans="1:3" x14ac:dyDescent="0.2">
      <c r="A264" s="5">
        <v>97.626838829763329</v>
      </c>
      <c r="B264" s="20">
        <f t="shared" si="13"/>
        <v>4</v>
      </c>
      <c r="C264" s="7">
        <v>1</v>
      </c>
    </row>
    <row r="265" spans="1:3" x14ac:dyDescent="0.2">
      <c r="A265" s="5">
        <v>77.957486474915981</v>
      </c>
      <c r="B265" s="20">
        <f t="shared" si="13"/>
        <v>2</v>
      </c>
      <c r="C265" s="7">
        <v>0</v>
      </c>
    </row>
    <row r="266" spans="1:3" x14ac:dyDescent="0.2">
      <c r="A266" s="5">
        <v>114.29385635315052</v>
      </c>
      <c r="B266" s="20">
        <f t="shared" si="13"/>
        <v>5</v>
      </c>
      <c r="C266" s="7">
        <v>1</v>
      </c>
    </row>
    <row r="267" spans="1:3" x14ac:dyDescent="0.2">
      <c r="A267" s="5">
        <v>115.5317967366417</v>
      </c>
      <c r="B267" s="20">
        <f t="shared" si="13"/>
        <v>6</v>
      </c>
      <c r="C267" s="7">
        <v>1</v>
      </c>
    </row>
    <row r="268" spans="1:3" x14ac:dyDescent="0.2">
      <c r="A268" s="5">
        <v>113.97307847916886</v>
      </c>
      <c r="B268" s="20">
        <f t="shared" si="13"/>
        <v>5</v>
      </c>
      <c r="C268" s="7">
        <v>1</v>
      </c>
    </row>
    <row r="269" spans="1:3" x14ac:dyDescent="0.2">
      <c r="A269" s="5">
        <v>78.704112820069398</v>
      </c>
      <c r="B269" s="20">
        <f t="shared" si="13"/>
        <v>2</v>
      </c>
      <c r="C269" s="7">
        <v>0</v>
      </c>
    </row>
    <row r="270" spans="1:3" x14ac:dyDescent="0.2">
      <c r="A270" s="5">
        <v>73.680885583818593</v>
      </c>
      <c r="B270" s="20">
        <f t="shared" si="13"/>
        <v>1</v>
      </c>
      <c r="C270" s="7">
        <v>0</v>
      </c>
    </row>
    <row r="271" spans="1:3" x14ac:dyDescent="0.2">
      <c r="A271" s="5">
        <v>123.96340006146917</v>
      </c>
      <c r="B271" s="20">
        <f t="shared" si="13"/>
        <v>6</v>
      </c>
      <c r="C271" s="7">
        <v>1</v>
      </c>
    </row>
    <row r="272" spans="1:3" x14ac:dyDescent="0.2">
      <c r="A272" s="5">
        <v>106.64601340990086</v>
      </c>
      <c r="B272" s="20">
        <f t="shared" si="13"/>
        <v>5</v>
      </c>
      <c r="C272" s="7">
        <v>0</v>
      </c>
    </row>
    <row r="273" spans="1:3" x14ac:dyDescent="0.2">
      <c r="A273" s="5">
        <v>102.72539108548605</v>
      </c>
      <c r="B273" s="20">
        <f t="shared" si="13"/>
        <v>4</v>
      </c>
      <c r="C273" s="7">
        <v>0</v>
      </c>
    </row>
    <row r="274" spans="1:3" x14ac:dyDescent="0.2">
      <c r="A274" s="5">
        <v>103.68383940617365</v>
      </c>
      <c r="B274" s="20">
        <f t="shared" si="13"/>
        <v>4</v>
      </c>
      <c r="C274" s="7">
        <v>1</v>
      </c>
    </row>
    <row r="275" spans="1:3" x14ac:dyDescent="0.2">
      <c r="A275" s="5">
        <v>110.3188465719924</v>
      </c>
      <c r="B275" s="20">
        <f t="shared" si="13"/>
        <v>5</v>
      </c>
      <c r="C275" s="7">
        <v>1</v>
      </c>
    </row>
    <row r="276" spans="1:3" x14ac:dyDescent="0.2">
      <c r="A276" s="5">
        <v>107.72369034522698</v>
      </c>
      <c r="B276" s="20">
        <f t="shared" si="13"/>
        <v>5</v>
      </c>
      <c r="C276" s="7">
        <v>1</v>
      </c>
    </row>
    <row r="277" spans="1:3" x14ac:dyDescent="0.2">
      <c r="A277" s="5">
        <v>104.21444358948801</v>
      </c>
      <c r="B277" s="20">
        <f t="shared" si="13"/>
        <v>4</v>
      </c>
      <c r="C277" s="7">
        <v>0</v>
      </c>
    </row>
    <row r="278" spans="1:3" x14ac:dyDescent="0.2">
      <c r="A278" s="5">
        <v>103.94975483755321</v>
      </c>
      <c r="B278" s="20">
        <f t="shared" si="13"/>
        <v>4</v>
      </c>
      <c r="C278" s="7">
        <v>1</v>
      </c>
    </row>
    <row r="279" spans="1:3" x14ac:dyDescent="0.2">
      <c r="A279" s="5">
        <v>85.104591608299813</v>
      </c>
      <c r="B279" s="20">
        <f t="shared" si="13"/>
        <v>3</v>
      </c>
      <c r="C279" s="7">
        <v>0</v>
      </c>
    </row>
    <row r="280" spans="1:3" x14ac:dyDescent="0.2">
      <c r="A280" s="5">
        <v>108.39028412651531</v>
      </c>
      <c r="B280" s="20">
        <f t="shared" si="13"/>
        <v>5</v>
      </c>
      <c r="C280" s="7">
        <v>0</v>
      </c>
    </row>
    <row r="281" spans="1:3" x14ac:dyDescent="0.2">
      <c r="A281" s="5">
        <v>74.597615632056304</v>
      </c>
      <c r="B281" s="20">
        <f t="shared" si="13"/>
        <v>1</v>
      </c>
      <c r="C281" s="7">
        <v>0</v>
      </c>
    </row>
    <row r="282" spans="1:3" x14ac:dyDescent="0.2">
      <c r="A282" s="5">
        <v>101.18686201897846</v>
      </c>
      <c r="B282" s="20">
        <f t="shared" si="13"/>
        <v>4</v>
      </c>
      <c r="C282" s="7">
        <v>1</v>
      </c>
    </row>
    <row r="283" spans="1:3" x14ac:dyDescent="0.2">
      <c r="A283" s="5">
        <v>102.51259232149167</v>
      </c>
      <c r="B283" s="20">
        <f t="shared" si="13"/>
        <v>4</v>
      </c>
      <c r="C283" s="7">
        <v>1</v>
      </c>
    </row>
    <row r="284" spans="1:3" x14ac:dyDescent="0.2">
      <c r="A284" s="5">
        <v>119.01432434906758</v>
      </c>
      <c r="B284" s="20">
        <f t="shared" si="13"/>
        <v>6</v>
      </c>
      <c r="C284" s="7">
        <v>1</v>
      </c>
    </row>
    <row r="285" spans="1:3" x14ac:dyDescent="0.2">
      <c r="A285" s="5">
        <v>100.62765733465216</v>
      </c>
      <c r="B285" s="20">
        <f t="shared" si="13"/>
        <v>4</v>
      </c>
      <c r="C285" s="7">
        <v>0</v>
      </c>
    </row>
    <row r="286" spans="1:3" x14ac:dyDescent="0.2">
      <c r="A286" s="5">
        <v>99.474954472205809</v>
      </c>
      <c r="B286" s="20">
        <f t="shared" si="13"/>
        <v>4</v>
      </c>
      <c r="C286" s="7">
        <v>1</v>
      </c>
    </row>
    <row r="287" spans="1:3" x14ac:dyDescent="0.2">
      <c r="A287" s="5">
        <v>84.889598165871817</v>
      </c>
      <c r="B287" s="20">
        <f t="shared" si="13"/>
        <v>2</v>
      </c>
      <c r="C287" s="7">
        <v>0</v>
      </c>
    </row>
    <row r="288" spans="1:3" x14ac:dyDescent="0.2">
      <c r="A288" s="5">
        <v>89.17634430667843</v>
      </c>
      <c r="B288" s="20">
        <f t="shared" si="13"/>
        <v>3</v>
      </c>
      <c r="C288" s="7">
        <v>0</v>
      </c>
    </row>
    <row r="289" spans="1:3" x14ac:dyDescent="0.2">
      <c r="A289" s="5">
        <v>99.729216839517989</v>
      </c>
      <c r="B289" s="20">
        <f t="shared" si="13"/>
        <v>4</v>
      </c>
      <c r="C289" s="7">
        <v>0</v>
      </c>
    </row>
    <row r="290" spans="1:3" x14ac:dyDescent="0.2">
      <c r="A290" s="5">
        <v>105.4696763603562</v>
      </c>
      <c r="B290" s="20">
        <f t="shared" si="13"/>
        <v>5</v>
      </c>
      <c r="C290" s="7">
        <v>1</v>
      </c>
    </row>
    <row r="291" spans="1:3" x14ac:dyDescent="0.2">
      <c r="A291" s="5">
        <v>79.387362600212128</v>
      </c>
      <c r="B291" s="20">
        <f t="shared" si="13"/>
        <v>2</v>
      </c>
      <c r="C291" s="7">
        <v>0</v>
      </c>
    </row>
    <row r="292" spans="1:3" x14ac:dyDescent="0.2">
      <c r="A292" s="5">
        <v>94.50817658560868</v>
      </c>
      <c r="B292" s="20">
        <f t="shared" si="13"/>
        <v>3</v>
      </c>
      <c r="C292" s="7">
        <v>0</v>
      </c>
    </row>
    <row r="293" spans="1:3" x14ac:dyDescent="0.2">
      <c r="A293" s="5">
        <v>121.84320783769563</v>
      </c>
      <c r="B293" s="20">
        <f t="shared" si="13"/>
        <v>6</v>
      </c>
      <c r="C293" s="7">
        <v>1</v>
      </c>
    </row>
    <row r="294" spans="1:3" x14ac:dyDescent="0.2">
      <c r="A294" s="5">
        <v>84.772218812851079</v>
      </c>
      <c r="B294" s="20">
        <f t="shared" si="13"/>
        <v>2</v>
      </c>
      <c r="C294" s="7">
        <v>0</v>
      </c>
    </row>
    <row r="295" spans="1:3" x14ac:dyDescent="0.2">
      <c r="A295" s="5">
        <v>109.45800742949845</v>
      </c>
      <c r="B295" s="20">
        <f t="shared" si="13"/>
        <v>5</v>
      </c>
      <c r="C295" s="7">
        <v>1</v>
      </c>
    </row>
    <row r="296" spans="1:3" x14ac:dyDescent="0.2">
      <c r="A296" s="5">
        <v>89.683627683187865</v>
      </c>
      <c r="B296" s="20">
        <f t="shared" si="13"/>
        <v>3</v>
      </c>
      <c r="C296" s="7">
        <v>0</v>
      </c>
    </row>
    <row r="297" spans="1:3" x14ac:dyDescent="0.2">
      <c r="A297" s="5">
        <v>120.26303043022502</v>
      </c>
      <c r="B297" s="20">
        <f t="shared" si="13"/>
        <v>6</v>
      </c>
      <c r="C297" s="7">
        <v>1</v>
      </c>
    </row>
    <row r="298" spans="1:3" x14ac:dyDescent="0.2">
      <c r="A298" s="5">
        <v>113.0231743957161</v>
      </c>
      <c r="B298" s="20">
        <f t="shared" si="13"/>
        <v>5</v>
      </c>
      <c r="C298" s="7">
        <v>1</v>
      </c>
    </row>
    <row r="299" spans="1:3" x14ac:dyDescent="0.2">
      <c r="A299" s="5">
        <v>115.98509565701988</v>
      </c>
      <c r="B299" s="20">
        <f t="shared" si="13"/>
        <v>6</v>
      </c>
      <c r="C299" s="7">
        <v>0</v>
      </c>
    </row>
    <row r="300" spans="1:3" x14ac:dyDescent="0.2">
      <c r="A300" s="5">
        <v>111.11388442355207</v>
      </c>
      <c r="B300" s="20">
        <f t="shared" si="13"/>
        <v>5</v>
      </c>
      <c r="C300" s="7">
        <v>0</v>
      </c>
    </row>
    <row r="301" spans="1:3" x14ac:dyDescent="0.2">
      <c r="A301" s="5">
        <v>102.96488488739141</v>
      </c>
      <c r="B301" s="20">
        <f t="shared" si="13"/>
        <v>4</v>
      </c>
      <c r="C301" s="7">
        <v>0</v>
      </c>
    </row>
  </sheetData>
  <pageMargins left="0.7" right="0.7" top="0.75" bottom="0.75" header="0.3" footer="0.3"/>
  <pageSetup orientation="portrait" verticalDpi="0" r:id="rId1"/>
  <headerFooter>
    <oddHeader>&amp;L2017-Schield-ASA&amp;CCompare Linear OLS with Logistic MLE
Binary Outcome; Continuous Predictor and Confounder&amp;RV1</oddHeader>
    <oddFooter>&amp;L&amp;F&amp;C&amp;A&amp;RBinary138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1"/>
  <sheetViews>
    <sheetView showGridLines="0" showWhiteSpace="0" zoomScaleNormal="100" zoomScalePageLayoutView="85" workbookViewId="0">
      <selection activeCell="J1" sqref="J1:J2"/>
    </sheetView>
  </sheetViews>
  <sheetFormatPr defaultRowHeight="12.75" x14ac:dyDescent="0.2"/>
  <cols>
    <col min="1" max="2" width="6.42578125" style="11" customWidth="1"/>
    <col min="3" max="3" width="5.140625" style="4" customWidth="1"/>
    <col min="4" max="4" width="2.85546875" style="4" customWidth="1"/>
    <col min="5" max="8" width="9.140625" style="4"/>
    <col min="9" max="9" width="13" style="4" bestFit="1" customWidth="1"/>
    <col min="10" max="11" width="12.28515625" style="4" bestFit="1" customWidth="1"/>
    <col min="12" max="16384" width="9.140625" style="4"/>
  </cols>
  <sheetData>
    <row r="1" spans="1:19" x14ac:dyDescent="0.2">
      <c r="A1" s="1" t="s">
        <v>3</v>
      </c>
      <c r="B1" s="20" t="s">
        <v>46</v>
      </c>
      <c r="C1" s="2" t="s">
        <v>6</v>
      </c>
      <c r="D1" s="3"/>
      <c r="F1" s="4" t="s">
        <v>45</v>
      </c>
      <c r="J1" s="4" t="s">
        <v>39</v>
      </c>
      <c r="L1" s="23" t="str">
        <f t="shared" ref="L1:R1" si="0">CHAR(COLUMN()+64)</f>
        <v>L</v>
      </c>
      <c r="M1" s="23" t="str">
        <f t="shared" si="0"/>
        <v>M</v>
      </c>
      <c r="N1" s="23" t="str">
        <f t="shared" si="0"/>
        <v>N</v>
      </c>
      <c r="O1" s="23" t="str">
        <f t="shared" si="0"/>
        <v>O</v>
      </c>
      <c r="P1" s="23" t="str">
        <f t="shared" si="0"/>
        <v>P</v>
      </c>
      <c r="Q1" s="23" t="str">
        <f t="shared" si="0"/>
        <v>Q</v>
      </c>
      <c r="R1" s="23" t="str">
        <f t="shared" si="0"/>
        <v>R</v>
      </c>
    </row>
    <row r="2" spans="1:19" x14ac:dyDescent="0.2">
      <c r="A2" s="7">
        <v>102.19227651808279</v>
      </c>
      <c r="B2" s="20">
        <f>VLOOKUP(A2,L$3:M$10,2)</f>
        <v>4</v>
      </c>
      <c r="C2" s="7">
        <v>1</v>
      </c>
      <c r="D2" s="3"/>
      <c r="E2" s="4" t="s">
        <v>34</v>
      </c>
      <c r="J2" s="4" t="s">
        <v>71</v>
      </c>
      <c r="L2" s="8" t="s">
        <v>59</v>
      </c>
      <c r="M2" s="8" t="s">
        <v>47</v>
      </c>
      <c r="N2" s="8" t="s">
        <v>48</v>
      </c>
      <c r="O2" s="8" t="s">
        <v>49</v>
      </c>
      <c r="P2" s="8" t="s">
        <v>50</v>
      </c>
      <c r="Q2" s="8" t="s">
        <v>54</v>
      </c>
      <c r="R2" s="23">
        <v>2</v>
      </c>
    </row>
    <row r="3" spans="1:19" x14ac:dyDescent="0.2">
      <c r="A3" s="7">
        <v>87.950329151956765</v>
      </c>
      <c r="B3" s="20">
        <f t="shared" ref="B3:B66" si="1">VLOOKUP(A3,L$3:M$10,2)</f>
        <v>3</v>
      </c>
      <c r="C3" s="7">
        <v>0</v>
      </c>
      <c r="D3" s="3"/>
      <c r="E3" s="9">
        <f>INTERCEPT(C$1:C$301,A$1:A$301)</f>
        <v>-0.95123586188157305</v>
      </c>
      <c r="F3" s="4" t="str">
        <f ca="1">_xlfn.FORMULATEXT(E3)</f>
        <v>=INTERCEPT(C$1:C$301,A$1:A$301)</v>
      </c>
      <c r="J3" s="4">
        <v>-6.73</v>
      </c>
      <c r="L3" s="22">
        <v>65</v>
      </c>
      <c r="M3" s="4">
        <v>1</v>
      </c>
      <c r="N3" s="9">
        <f t="shared" ref="N3:N10" si="2">AVERAGEIFS(A2:A301,B2:B301,M3)</f>
        <v>71.694002489334977</v>
      </c>
      <c r="O3" s="18">
        <f t="shared" ref="O3:O10" si="3">AVERAGEIFS(C2:C301,B2:B301,"="&amp;M3)</f>
        <v>0.2</v>
      </c>
      <c r="P3" s="18">
        <f>LN(O3/(1-O3))</f>
        <v>-1.3862943611198906</v>
      </c>
      <c r="Q3" s="18">
        <f>1/(1+EXP(-O$13-O$14*N3))</f>
        <v>0.16193653878036485</v>
      </c>
      <c r="R3" s="23">
        <v>3</v>
      </c>
    </row>
    <row r="4" spans="1:19" x14ac:dyDescent="0.2">
      <c r="A4" s="7">
        <v>83.799017836941658</v>
      </c>
      <c r="B4" s="20">
        <f t="shared" si="1"/>
        <v>2</v>
      </c>
      <c r="C4" s="7">
        <v>0</v>
      </c>
      <c r="D4" s="3"/>
      <c r="E4" s="9">
        <f>SLOPE(C$1:C$301,A$1:A$301)</f>
        <v>1.4514676113968207E-2</v>
      </c>
      <c r="F4" s="4" t="str">
        <f ca="1">_xlfn.FORMULATEXT(E4)</f>
        <v>=SLOPE(C$1:C$301,A$1:A$301)</v>
      </c>
      <c r="J4" s="4">
        <v>6.7299999999999999E-2</v>
      </c>
      <c r="L4" s="4">
        <v>75</v>
      </c>
      <c r="M4" s="4">
        <v>2</v>
      </c>
      <c r="N4" s="9">
        <f t="shared" si="2"/>
        <v>80.518306626253676</v>
      </c>
      <c r="O4" s="18">
        <f t="shared" si="3"/>
        <v>0.29729729729729731</v>
      </c>
      <c r="P4" s="18">
        <f t="shared" ref="P4:P10" si="4">LN(O4/(1-O4))</f>
        <v>-0.86020126522311136</v>
      </c>
      <c r="Q4" s="18">
        <f t="shared" ref="Q4:Q9" si="5">1/(1+EXP(-O$13-O$14*N4))</f>
        <v>0.25106284867569539</v>
      </c>
      <c r="R4" s="23">
        <v>4</v>
      </c>
    </row>
    <row r="5" spans="1:19" x14ac:dyDescent="0.2">
      <c r="A5" s="7">
        <v>107.81490702442088</v>
      </c>
      <c r="B5" s="20">
        <f t="shared" si="1"/>
        <v>5</v>
      </c>
      <c r="C5" s="7">
        <v>1</v>
      </c>
      <c r="D5" s="3"/>
      <c r="E5" s="9">
        <f>CORREL(A1:A301, C1:C301)</f>
        <v>0.4031251252522835</v>
      </c>
      <c r="F5" s="4" t="str">
        <f ca="1">_xlfn.FORMULATEXT(E5)</f>
        <v>=CORREL(A1:A301, C1:C301)</v>
      </c>
      <c r="L5" s="4">
        <v>85</v>
      </c>
      <c r="M5" s="4">
        <v>3</v>
      </c>
      <c r="N5" s="9">
        <f t="shared" si="2"/>
        <v>90.38592827371096</v>
      </c>
      <c r="O5" s="18">
        <f t="shared" si="3"/>
        <v>0.26229508196721313</v>
      </c>
      <c r="P5" s="18">
        <f t="shared" si="4"/>
        <v>-1.0340737675305383</v>
      </c>
      <c r="Q5" s="18">
        <f t="shared" si="5"/>
        <v>0.38299016874401043</v>
      </c>
      <c r="R5" s="23">
        <v>5</v>
      </c>
    </row>
    <row r="6" spans="1:19" x14ac:dyDescent="0.2">
      <c r="A6" s="7">
        <v>103.71865212809547</v>
      </c>
      <c r="B6" s="20">
        <f t="shared" si="1"/>
        <v>4</v>
      </c>
      <c r="C6" s="7">
        <v>0</v>
      </c>
      <c r="D6" s="3"/>
      <c r="E6" s="11">
        <f>MIN(A1:A301)</f>
        <v>66.820142374399254</v>
      </c>
      <c r="F6" s="4" t="str">
        <f ca="1">_xlfn.FORMULATEXT(E6)</f>
        <v>=MIN(A1:A301)</v>
      </c>
      <c r="I6" s="4">
        <f>-E3/E4</f>
        <v>65.536141103841146</v>
      </c>
      <c r="J6" s="4" t="s">
        <v>41</v>
      </c>
      <c r="L6" s="4">
        <v>95</v>
      </c>
      <c r="M6" s="4">
        <v>4</v>
      </c>
      <c r="N6" s="9">
        <f t="shared" si="2"/>
        <v>99.964359161513912</v>
      </c>
      <c r="O6" s="18">
        <f t="shared" si="3"/>
        <v>0.48148148148148145</v>
      </c>
      <c r="P6" s="18">
        <f t="shared" si="4"/>
        <v>-7.4107972153722085E-2</v>
      </c>
      <c r="Q6" s="18">
        <f t="shared" si="5"/>
        <v>0.53024929545793242</v>
      </c>
      <c r="R6" s="23">
        <v>6</v>
      </c>
    </row>
    <row r="7" spans="1:19" x14ac:dyDescent="0.2">
      <c r="A7" s="7">
        <v>76.116233941228316</v>
      </c>
      <c r="B7" s="20">
        <f t="shared" si="1"/>
        <v>2</v>
      </c>
      <c r="C7" s="7">
        <v>0</v>
      </c>
      <c r="D7" s="3"/>
      <c r="E7" s="11">
        <f>MAX(A1:A301)</f>
        <v>131.79172808951881</v>
      </c>
      <c r="F7" s="4" t="str">
        <f ca="1">_xlfn.FORMULATEXT(E7)</f>
        <v>=MAX(A1:A301)</v>
      </c>
      <c r="I7" s="4">
        <f>-(E3-1)/E4</f>
        <v>134.43192576676239</v>
      </c>
      <c r="J7" s="4" t="s">
        <v>42</v>
      </c>
      <c r="L7" s="4">
        <v>105</v>
      </c>
      <c r="M7" s="4">
        <v>5</v>
      </c>
      <c r="N7" s="9">
        <f t="shared" si="2"/>
        <v>109.67035967584968</v>
      </c>
      <c r="O7" s="18">
        <f t="shared" si="3"/>
        <v>0.70491803278688525</v>
      </c>
      <c r="P7" s="18">
        <f t="shared" si="4"/>
        <v>0.87082835779739776</v>
      </c>
      <c r="Q7" s="18">
        <f t="shared" si="5"/>
        <v>0.67417528403274851</v>
      </c>
      <c r="R7" s="23">
        <v>7</v>
      </c>
    </row>
    <row r="8" spans="1:19" x14ac:dyDescent="0.2">
      <c r="A8" s="7">
        <v>81.518858602582284</v>
      </c>
      <c r="B8" s="20">
        <f t="shared" si="1"/>
        <v>2</v>
      </c>
      <c r="C8" s="7">
        <v>0</v>
      </c>
      <c r="D8" s="3"/>
      <c r="L8" s="4">
        <v>115</v>
      </c>
      <c r="M8" s="4">
        <v>6</v>
      </c>
      <c r="N8" s="9">
        <f t="shared" si="2"/>
        <v>119.45772281297927</v>
      </c>
      <c r="O8" s="18">
        <f t="shared" si="3"/>
        <v>0.7567567567567568</v>
      </c>
      <c r="P8" s="18">
        <f t="shared" si="4"/>
        <v>1.1349799328389847</v>
      </c>
      <c r="Q8" s="18">
        <f t="shared" si="5"/>
        <v>0.7921930929762746</v>
      </c>
      <c r="R8" s="23">
        <v>8</v>
      </c>
    </row>
    <row r="9" spans="1:19" x14ac:dyDescent="0.2">
      <c r="A9" s="7">
        <v>81.881056381144205</v>
      </c>
      <c r="B9" s="20">
        <f t="shared" si="1"/>
        <v>2</v>
      </c>
      <c r="C9" s="7">
        <v>0</v>
      </c>
      <c r="D9" s="3"/>
      <c r="E9" s="23" t="s">
        <v>62</v>
      </c>
      <c r="F9" s="23" t="s">
        <v>63</v>
      </c>
      <c r="G9" s="23" t="s">
        <v>64</v>
      </c>
      <c r="H9" s="23" t="s">
        <v>65</v>
      </c>
      <c r="I9" s="23" t="s">
        <v>66</v>
      </c>
      <c r="J9" s="23" t="s">
        <v>67</v>
      </c>
      <c r="L9" s="4">
        <v>125</v>
      </c>
      <c r="M9" s="4">
        <v>7</v>
      </c>
      <c r="N9" s="9">
        <f t="shared" si="2"/>
        <v>128.06527467452796</v>
      </c>
      <c r="O9" s="18">
        <f t="shared" si="3"/>
        <v>0.9</v>
      </c>
      <c r="P9" s="18">
        <f t="shared" si="4"/>
        <v>2.1972245773362196</v>
      </c>
      <c r="Q9" s="18">
        <f t="shared" si="5"/>
        <v>0.86710499037924249</v>
      </c>
      <c r="R9" s="23">
        <v>9</v>
      </c>
    </row>
    <row r="10" spans="1:19" x14ac:dyDescent="0.2">
      <c r="A10" s="7">
        <v>82.010723806754797</v>
      </c>
      <c r="B10" s="20">
        <f t="shared" si="1"/>
        <v>2</v>
      </c>
      <c r="C10" s="7">
        <v>0</v>
      </c>
      <c r="D10" s="3"/>
      <c r="F10" s="4" t="s">
        <v>37</v>
      </c>
      <c r="G10" s="4" t="s">
        <v>37</v>
      </c>
      <c r="J10" s="23">
        <f>ROW()</f>
        <v>10</v>
      </c>
      <c r="L10" s="22">
        <v>135</v>
      </c>
      <c r="M10" s="4">
        <v>8</v>
      </c>
      <c r="N10" s="9" t="e">
        <f t="shared" si="2"/>
        <v>#DIV/0!</v>
      </c>
      <c r="O10" s="18" t="e">
        <f t="shared" si="3"/>
        <v>#DIV/0!</v>
      </c>
      <c r="P10" s="18" t="e">
        <f t="shared" si="4"/>
        <v>#DIV/0!</v>
      </c>
      <c r="Q10" s="18" t="e">
        <f t="shared" ref="Q10" si="6">1/(1+EXP(-O$13-O$14*N10))</f>
        <v>#DIV/0!</v>
      </c>
      <c r="R10" s="23">
        <v>10</v>
      </c>
    </row>
    <row r="11" spans="1:19" x14ac:dyDescent="0.2">
      <c r="A11" s="7">
        <v>78.427424295799312</v>
      </c>
      <c r="B11" s="20">
        <f t="shared" si="1"/>
        <v>2</v>
      </c>
      <c r="C11" s="7">
        <v>0</v>
      </c>
      <c r="D11" s="3"/>
      <c r="E11" s="4" t="s">
        <v>1</v>
      </c>
      <c r="F11" s="4" t="s">
        <v>38</v>
      </c>
      <c r="G11" s="4" t="s">
        <v>39</v>
      </c>
      <c r="H11" s="17" t="s">
        <v>53</v>
      </c>
      <c r="J11" s="23">
        <f>ROW()</f>
        <v>11</v>
      </c>
      <c r="K11" s="18"/>
      <c r="N11" s="9"/>
      <c r="O11" s="9"/>
    </row>
    <row r="12" spans="1:19" x14ac:dyDescent="0.2">
      <c r="A12" s="7">
        <v>116.44056516824007</v>
      </c>
      <c r="B12" s="20">
        <f t="shared" si="1"/>
        <v>6</v>
      </c>
      <c r="C12" s="7">
        <v>1</v>
      </c>
      <c r="D12" s="3"/>
      <c r="E12" s="4">
        <v>60</v>
      </c>
      <c r="F12" s="18">
        <f>$E$3+E12*$E$4</f>
        <v>-8.0355295043480601E-2</v>
      </c>
      <c r="G12" s="18">
        <f>1/(1+EXP(-$J$3-E12*$J$4))</f>
        <v>6.3447071440341785E-2</v>
      </c>
      <c r="H12" s="18">
        <f t="shared" ref="H12:H29" si="7">1/(1+EXP(-O$13-O$14*E12))</f>
        <v>8.5177410649296667E-2</v>
      </c>
      <c r="J12" s="23">
        <f>ROW()</f>
        <v>12</v>
      </c>
      <c r="K12" s="18"/>
      <c r="L12" s="23" t="str">
        <f t="shared" ref="L12:R12" si="8">CHAR(COLUMN()+64)</f>
        <v>L</v>
      </c>
      <c r="M12" s="23" t="str">
        <f t="shared" si="8"/>
        <v>M</v>
      </c>
      <c r="N12" s="23" t="str">
        <f t="shared" si="8"/>
        <v>N</v>
      </c>
      <c r="O12" s="23" t="str">
        <f t="shared" si="8"/>
        <v>O</v>
      </c>
      <c r="P12" s="23" t="str">
        <f t="shared" si="8"/>
        <v>P</v>
      </c>
      <c r="Q12" s="23" t="str">
        <f t="shared" si="8"/>
        <v>Q</v>
      </c>
      <c r="R12" s="23" t="str">
        <f t="shared" si="8"/>
        <v>R</v>
      </c>
      <c r="S12" s="23" t="s">
        <v>70</v>
      </c>
    </row>
    <row r="13" spans="1:19" x14ac:dyDescent="0.2">
      <c r="A13" s="7">
        <v>97.478123130957627</v>
      </c>
      <c r="B13" s="20">
        <f t="shared" si="1"/>
        <v>4</v>
      </c>
      <c r="C13" s="7">
        <v>0</v>
      </c>
      <c r="D13" s="3"/>
      <c r="E13" s="4">
        <v>65</v>
      </c>
      <c r="F13" s="18">
        <f t="shared" ref="F13:F29" si="9">E$3+E13*E$4</f>
        <v>-7.7819144736396284E-3</v>
      </c>
      <c r="G13" s="18">
        <f t="shared" ref="G13:G29" si="10">1/(1+EXP(-J$3-E13*J$4))</f>
        <v>8.6629594878942562E-2</v>
      </c>
      <c r="H13" s="18">
        <f t="shared" si="7"/>
        <v>0.11286313694256478</v>
      </c>
      <c r="J13" s="23"/>
      <c r="K13" s="18"/>
      <c r="M13" s="23">
        <f>ROW()</f>
        <v>13</v>
      </c>
      <c r="N13" s="4" t="s">
        <v>51</v>
      </c>
      <c r="O13" s="4">
        <f>INTERCEPT(P3:P9,N3:N9)</f>
        <v>-6.1200402197483159</v>
      </c>
      <c r="P13" s="4" t="str">
        <f ca="1">_xlfn.FORMULATEXT(O13)</f>
        <v>=INTERCEPT(P3:P9,N3:N9)</v>
      </c>
    </row>
    <row r="14" spans="1:19" x14ac:dyDescent="0.2">
      <c r="A14" s="7">
        <v>98.486461692573243</v>
      </c>
      <c r="B14" s="20">
        <f t="shared" si="1"/>
        <v>4</v>
      </c>
      <c r="C14" s="7">
        <v>1</v>
      </c>
      <c r="D14" s="3"/>
      <c r="E14" s="4">
        <v>70</v>
      </c>
      <c r="F14" s="18">
        <f t="shared" si="9"/>
        <v>6.4791466096201455E-2</v>
      </c>
      <c r="G14" s="18">
        <f t="shared" si="10"/>
        <v>0.11722243260588638</v>
      </c>
      <c r="H14" s="18">
        <f t="shared" si="7"/>
        <v>0.14809099108830101</v>
      </c>
      <c r="J14" s="18"/>
      <c r="K14" s="18"/>
      <c r="M14" s="23">
        <f>ROW()</f>
        <v>14</v>
      </c>
      <c r="N14" s="4" t="s">
        <v>52</v>
      </c>
      <c r="O14" s="4">
        <f>SLOPE(P3:P9,N3:N9)</f>
        <v>6.2434105502486466E-2</v>
      </c>
      <c r="P14" s="4" t="str">
        <f ca="1">_xlfn.FORMULATEXT(O14)</f>
        <v>=SLOPE(P3:P9,N3:N9)</v>
      </c>
    </row>
    <row r="15" spans="1:19" x14ac:dyDescent="0.2">
      <c r="A15" s="7">
        <v>103.47807591809564</v>
      </c>
      <c r="B15" s="20">
        <f t="shared" si="1"/>
        <v>4</v>
      </c>
      <c r="C15" s="7">
        <v>1</v>
      </c>
      <c r="D15" s="3"/>
      <c r="E15" s="4">
        <v>75</v>
      </c>
      <c r="F15" s="18">
        <f t="shared" si="9"/>
        <v>0.13736484666604243</v>
      </c>
      <c r="G15" s="18">
        <f t="shared" si="10"/>
        <v>0.15676471139697318</v>
      </c>
      <c r="H15" s="18">
        <f t="shared" si="7"/>
        <v>0.19193553054121912</v>
      </c>
      <c r="J15" s="18"/>
      <c r="K15" s="18"/>
      <c r="M15" s="23">
        <f>ROW()</f>
        <v>15</v>
      </c>
      <c r="N15" s="4" t="s">
        <v>55</v>
      </c>
      <c r="O15" s="18">
        <f>CORREL(N3:N9,O3:O9)</f>
        <v>0.97081836110126762</v>
      </c>
      <c r="P15" s="4" t="str">
        <f ca="1">_xlfn.FORMULATEXT(O15)</f>
        <v>=CORREL(N3:N9,O3:O9)</v>
      </c>
    </row>
    <row r="16" spans="1:19" x14ac:dyDescent="0.2">
      <c r="A16" s="7">
        <v>75.660019454012783</v>
      </c>
      <c r="B16" s="20">
        <f t="shared" si="1"/>
        <v>2</v>
      </c>
      <c r="C16" s="7">
        <v>0</v>
      </c>
      <c r="D16" s="3"/>
      <c r="E16" s="4">
        <v>80</v>
      </c>
      <c r="F16" s="18">
        <f t="shared" si="9"/>
        <v>0.2099382272358834</v>
      </c>
      <c r="G16" s="18">
        <f t="shared" si="10"/>
        <v>0.20652509226599669</v>
      </c>
      <c r="H16" s="18">
        <f t="shared" si="7"/>
        <v>0.24502733277948824</v>
      </c>
      <c r="J16" s="18"/>
      <c r="K16" s="18"/>
      <c r="M16" s="23">
        <f>ROW()</f>
        <v>16</v>
      </c>
      <c r="N16" s="4" t="s">
        <v>57</v>
      </c>
      <c r="O16" s="18">
        <f>O15^2</f>
        <v>0.94248829025135128</v>
      </c>
      <c r="P16" s="4" t="str">
        <f ca="1">_xlfn.FORMULATEXT(O16)</f>
        <v>=O15^2</v>
      </c>
    </row>
    <row r="17" spans="1:20" x14ac:dyDescent="0.2">
      <c r="A17" s="7">
        <v>111.83950874174606</v>
      </c>
      <c r="B17" s="20">
        <f t="shared" si="1"/>
        <v>5</v>
      </c>
      <c r="C17" s="7">
        <v>1</v>
      </c>
      <c r="D17" s="3"/>
      <c r="E17" s="4">
        <v>85</v>
      </c>
      <c r="F17" s="18">
        <f t="shared" si="9"/>
        <v>0.2825116078057246</v>
      </c>
      <c r="G17" s="18">
        <f t="shared" si="10"/>
        <v>0.26707771296606059</v>
      </c>
      <c r="H17" s="18">
        <f t="shared" si="7"/>
        <v>0.30722151818447058</v>
      </c>
      <c r="J17" s="18"/>
      <c r="K17" s="18"/>
    </row>
    <row r="18" spans="1:20" x14ac:dyDescent="0.2">
      <c r="A18" s="7">
        <v>89.936086941190339</v>
      </c>
      <c r="B18" s="20">
        <f t="shared" si="1"/>
        <v>3</v>
      </c>
      <c r="C18" s="7">
        <v>0</v>
      </c>
      <c r="D18" s="3"/>
      <c r="E18" s="4">
        <v>90</v>
      </c>
      <c r="F18" s="18">
        <f t="shared" si="9"/>
        <v>0.35508498837556557</v>
      </c>
      <c r="G18" s="18">
        <f t="shared" si="10"/>
        <v>0.3378254164233857</v>
      </c>
      <c r="H18" s="18">
        <f t="shared" si="7"/>
        <v>0.37731257206410029</v>
      </c>
      <c r="J18" s="18"/>
      <c r="K18" s="18"/>
      <c r="T18" s="4" t="s">
        <v>69</v>
      </c>
    </row>
    <row r="19" spans="1:20" x14ac:dyDescent="0.2">
      <c r="A19" s="7">
        <v>123.56741641617889</v>
      </c>
      <c r="B19" s="20">
        <f t="shared" si="1"/>
        <v>6</v>
      </c>
      <c r="C19" s="7">
        <v>1</v>
      </c>
      <c r="D19" s="3"/>
      <c r="E19" s="4">
        <v>95</v>
      </c>
      <c r="F19" s="18">
        <f t="shared" si="9"/>
        <v>0.42765836894540654</v>
      </c>
      <c r="G19" s="18">
        <f t="shared" si="10"/>
        <v>0.41665991863882407</v>
      </c>
      <c r="H19" s="18">
        <f t="shared" si="7"/>
        <v>0.45293965860848528</v>
      </c>
      <c r="J19" s="18"/>
      <c r="K19" s="18"/>
      <c r="L19" s="23" t="s">
        <v>68</v>
      </c>
      <c r="M19" s="4" t="s">
        <v>60</v>
      </c>
    </row>
    <row r="20" spans="1:20" x14ac:dyDescent="0.2">
      <c r="A20" s="7">
        <v>92.828770068264831</v>
      </c>
      <c r="B20" s="20">
        <f t="shared" si="1"/>
        <v>3</v>
      </c>
      <c r="C20" s="7">
        <v>0</v>
      </c>
      <c r="D20" s="3"/>
      <c r="E20" s="4">
        <v>100</v>
      </c>
      <c r="F20" s="18">
        <f t="shared" si="9"/>
        <v>0.50023174951524774</v>
      </c>
      <c r="G20" s="18">
        <f t="shared" si="10"/>
        <v>0.49999999999999978</v>
      </c>
      <c r="H20" s="18">
        <f t="shared" si="7"/>
        <v>0.53080352278552134</v>
      </c>
      <c r="J20" s="18"/>
      <c r="K20" s="18"/>
      <c r="L20" s="23" t="s">
        <v>61</v>
      </c>
      <c r="M20" s="4" t="str">
        <f ca="1">_xlfn.FORMULATEXT(B2)</f>
        <v>=VLOOKUP(A2,L$3:M$10,2)</v>
      </c>
    </row>
    <row r="21" spans="1:20" x14ac:dyDescent="0.2">
      <c r="A21" s="7">
        <v>98.685870829660118</v>
      </c>
      <c r="B21" s="20">
        <f t="shared" si="1"/>
        <v>4</v>
      </c>
      <c r="C21" s="7">
        <v>0</v>
      </c>
      <c r="D21" s="3"/>
      <c r="E21" s="4">
        <v>105</v>
      </c>
      <c r="F21" s="18">
        <f t="shared" si="9"/>
        <v>0.57280513008508871</v>
      </c>
      <c r="G21" s="18">
        <f t="shared" si="10"/>
        <v>0.58334008136117554</v>
      </c>
      <c r="H21" s="18">
        <f t="shared" si="7"/>
        <v>0.60719599506195088</v>
      </c>
      <c r="J21" s="18"/>
      <c r="K21" s="18"/>
      <c r="L21" s="24" t="str">
        <f>CHAR(COLUMN(H12)+64)&amp;ROW(H12)</f>
        <v>H12</v>
      </c>
      <c r="M21" s="4" t="str">
        <f ca="1">_xlfn.FORMULATEXT(H12)</f>
        <v>=1/(1+EXP(-O$13-O$14*E12))</v>
      </c>
    </row>
    <row r="22" spans="1:20" x14ac:dyDescent="0.2">
      <c r="A22" s="7">
        <v>105.58881014578074</v>
      </c>
      <c r="B22" s="20">
        <f t="shared" si="1"/>
        <v>5</v>
      </c>
      <c r="C22" s="7">
        <v>1</v>
      </c>
      <c r="D22" s="3"/>
      <c r="E22" s="4">
        <v>110</v>
      </c>
      <c r="F22" s="18">
        <f t="shared" si="9"/>
        <v>0.64537851065492968</v>
      </c>
      <c r="G22" s="18">
        <f t="shared" si="10"/>
        <v>0.66217458357661396</v>
      </c>
      <c r="H22" s="18">
        <f t="shared" si="7"/>
        <v>0.67867981717941284</v>
      </c>
      <c r="J22" s="18"/>
      <c r="K22" s="18"/>
      <c r="L22" s="25" t="str">
        <f>CHAR(COLUMN(N3)+64)&amp;ROW(N3)</f>
        <v>N3</v>
      </c>
      <c r="M22" s="4" t="str">
        <f ca="1">_xlfn.FORMULATEXT(N3)</f>
        <v>=AVERAGEIFS(A2:A301,B2:B301,M3)</v>
      </c>
    </row>
    <row r="23" spans="1:20" x14ac:dyDescent="0.2">
      <c r="A23" s="7">
        <v>123.06290534648937</v>
      </c>
      <c r="B23" s="20">
        <f t="shared" si="1"/>
        <v>6</v>
      </c>
      <c r="C23" s="7">
        <v>1</v>
      </c>
      <c r="D23" s="3"/>
      <c r="E23" s="4">
        <v>115</v>
      </c>
      <c r="F23" s="18">
        <f t="shared" si="9"/>
        <v>0.71795189122477066</v>
      </c>
      <c r="G23" s="18">
        <f t="shared" si="10"/>
        <v>0.73292228703393913</v>
      </c>
      <c r="H23" s="18">
        <f t="shared" si="7"/>
        <v>0.74266797808403695</v>
      </c>
      <c r="J23" s="18"/>
      <c r="K23" s="18"/>
      <c r="L23" s="25" t="str">
        <f>CHAR(COLUMN(O3)+64)&amp;ROW(O3)</f>
        <v>O3</v>
      </c>
      <c r="M23" s="4" t="str">
        <f ca="1">_xlfn.FORMULATEXT(O3)</f>
        <v>=AVERAGEIFS(C2:C301,B2:B301,"="&amp;M3)</v>
      </c>
    </row>
    <row r="24" spans="1:20" x14ac:dyDescent="0.2">
      <c r="A24" s="7">
        <v>126.43734730367447</v>
      </c>
      <c r="B24" s="20">
        <f t="shared" si="1"/>
        <v>7</v>
      </c>
      <c r="C24" s="7">
        <v>1</v>
      </c>
      <c r="D24" s="3"/>
      <c r="E24" s="4">
        <v>120</v>
      </c>
      <c r="F24" s="18">
        <f t="shared" si="9"/>
        <v>0.79052527179461185</v>
      </c>
      <c r="G24" s="18">
        <f t="shared" si="10"/>
        <v>0.79347490773400331</v>
      </c>
      <c r="H24" s="18">
        <f t="shared" si="7"/>
        <v>0.79771155382901793</v>
      </c>
      <c r="J24" s="18"/>
      <c r="K24" s="18"/>
      <c r="L24" s="25" t="str">
        <f>CHAR(COLUMN(P3)+64)&amp;ROW(P3)</f>
        <v>P3</v>
      </c>
      <c r="M24" s="4" t="str">
        <f ca="1">_xlfn.FORMULATEXT(P3)</f>
        <v>=LN(O3/(1-O3))</v>
      </c>
    </row>
    <row r="25" spans="1:20" x14ac:dyDescent="0.2">
      <c r="A25" s="7">
        <v>86.56166695606332</v>
      </c>
      <c r="B25" s="20">
        <f t="shared" si="1"/>
        <v>3</v>
      </c>
      <c r="C25" s="7">
        <v>0</v>
      </c>
      <c r="D25" s="3"/>
      <c r="E25" s="4">
        <v>125</v>
      </c>
      <c r="F25" s="18">
        <f t="shared" si="9"/>
        <v>0.86309865236445282</v>
      </c>
      <c r="G25" s="18">
        <f t="shared" si="10"/>
        <v>0.84323528860302677</v>
      </c>
      <c r="H25" s="18">
        <f t="shared" si="7"/>
        <v>0.84346291228369752</v>
      </c>
      <c r="J25" s="18"/>
      <c r="K25" s="18"/>
      <c r="L25" s="25" t="str">
        <f>CHAR(COLUMN(Q3)+64)&amp;ROW(Q3)</f>
        <v>Q3</v>
      </c>
      <c r="M25" s="4" t="str">
        <f ca="1">_xlfn.FORMULATEXT(Q3)</f>
        <v>=1/(1+EXP(-O$13-O$14*N3))</v>
      </c>
    </row>
    <row r="26" spans="1:20" x14ac:dyDescent="0.2">
      <c r="A26" s="7">
        <v>98.501601303378521</v>
      </c>
      <c r="B26" s="20">
        <f t="shared" si="1"/>
        <v>4</v>
      </c>
      <c r="C26" s="7">
        <v>0</v>
      </c>
      <c r="D26" s="3"/>
      <c r="E26" s="4">
        <v>130</v>
      </c>
      <c r="F26" s="18">
        <f t="shared" si="9"/>
        <v>0.9356720329342938</v>
      </c>
      <c r="G26" s="18">
        <f t="shared" si="10"/>
        <v>0.88277756739411362</v>
      </c>
      <c r="H26" s="18">
        <f t="shared" si="7"/>
        <v>0.88041789781282143</v>
      </c>
      <c r="J26" s="18"/>
      <c r="K26" s="18"/>
      <c r="L26" s="25"/>
    </row>
    <row r="27" spans="1:20" x14ac:dyDescent="0.2">
      <c r="A27" s="7">
        <v>104.40581456595649</v>
      </c>
      <c r="B27" s="20">
        <f t="shared" si="1"/>
        <v>4</v>
      </c>
      <c r="C27" s="7">
        <v>1</v>
      </c>
      <c r="D27" s="3"/>
      <c r="E27" s="4">
        <v>135</v>
      </c>
      <c r="F27" s="18">
        <f t="shared" si="9"/>
        <v>1.008245413504135</v>
      </c>
      <c r="G27" s="18">
        <f t="shared" si="10"/>
        <v>0.91337040512105738</v>
      </c>
      <c r="H27" s="18">
        <f t="shared" si="7"/>
        <v>0.90958382843230512</v>
      </c>
      <c r="J27" s="18"/>
      <c r="K27" s="18"/>
      <c r="L27" s="25"/>
    </row>
    <row r="28" spans="1:20" x14ac:dyDescent="0.2">
      <c r="A28" s="7">
        <v>110.06323247974018</v>
      </c>
      <c r="B28" s="20">
        <f t="shared" si="1"/>
        <v>5</v>
      </c>
      <c r="C28" s="7">
        <v>1</v>
      </c>
      <c r="D28" s="3"/>
      <c r="E28" s="4">
        <v>140</v>
      </c>
      <c r="F28" s="18">
        <f t="shared" si="9"/>
        <v>1.080818794073976</v>
      </c>
      <c r="G28" s="18">
        <f t="shared" si="10"/>
        <v>0.93655292855965833</v>
      </c>
      <c r="H28" s="18">
        <f t="shared" si="7"/>
        <v>0.93218415714546776</v>
      </c>
      <c r="J28" s="18"/>
      <c r="K28" s="18"/>
      <c r="L28" s="25"/>
    </row>
    <row r="29" spans="1:20" x14ac:dyDescent="0.2">
      <c r="A29" s="7">
        <v>100.03558987783524</v>
      </c>
      <c r="B29" s="20">
        <f t="shared" si="1"/>
        <v>4</v>
      </c>
      <c r="C29" s="7">
        <v>0</v>
      </c>
      <c r="D29" s="3"/>
      <c r="E29" s="4">
        <v>145</v>
      </c>
      <c r="F29" s="18">
        <f t="shared" si="9"/>
        <v>1.1533921746438172</v>
      </c>
      <c r="G29" s="18">
        <f t="shared" si="10"/>
        <v>0.95384518107282013</v>
      </c>
      <c r="H29" s="18">
        <f t="shared" si="7"/>
        <v>0.94944928746631585</v>
      </c>
      <c r="J29" s="18"/>
      <c r="K29" s="18"/>
    </row>
    <row r="30" spans="1:20" x14ac:dyDescent="0.2">
      <c r="A30" s="7">
        <v>114.71512285388448</v>
      </c>
      <c r="B30" s="20">
        <f t="shared" si="1"/>
        <v>5</v>
      </c>
      <c r="C30" s="7">
        <v>1</v>
      </c>
      <c r="D30" s="3"/>
      <c r="F30" s="18"/>
      <c r="G30" s="18"/>
      <c r="H30" s="18"/>
      <c r="J30" s="18"/>
      <c r="K30" s="18"/>
    </row>
    <row r="31" spans="1:20" x14ac:dyDescent="0.2">
      <c r="A31" s="7">
        <v>93.654091897902418</v>
      </c>
      <c r="B31" s="20">
        <f t="shared" si="1"/>
        <v>3</v>
      </c>
      <c r="C31" s="7">
        <v>0</v>
      </c>
      <c r="D31" s="3"/>
      <c r="F31" s="18"/>
      <c r="G31" s="18"/>
      <c r="H31" s="18"/>
      <c r="J31" s="18"/>
      <c r="K31" s="18"/>
    </row>
    <row r="32" spans="1:20" x14ac:dyDescent="0.2">
      <c r="A32" s="7">
        <v>100.91038294794657</v>
      </c>
      <c r="B32" s="20">
        <f t="shared" si="1"/>
        <v>4</v>
      </c>
      <c r="C32" s="7">
        <v>1</v>
      </c>
      <c r="D32" s="3"/>
      <c r="F32" s="18"/>
      <c r="G32" s="18"/>
      <c r="H32" s="18"/>
      <c r="J32" s="18"/>
      <c r="K32" s="18"/>
    </row>
    <row r="33" spans="1:11" x14ac:dyDescent="0.2">
      <c r="A33" s="7">
        <v>92.760662912591101</v>
      </c>
      <c r="B33" s="20">
        <f t="shared" si="1"/>
        <v>3</v>
      </c>
      <c r="C33" s="7">
        <v>0</v>
      </c>
      <c r="D33" s="3"/>
      <c r="F33" s="18"/>
      <c r="G33" s="18"/>
      <c r="H33" s="18"/>
      <c r="J33" s="18"/>
      <c r="K33" s="18"/>
    </row>
    <row r="34" spans="1:11" x14ac:dyDescent="0.2">
      <c r="A34" s="7">
        <v>66.820142374399254</v>
      </c>
      <c r="B34" s="20">
        <f t="shared" si="1"/>
        <v>1</v>
      </c>
      <c r="C34" s="7">
        <v>0</v>
      </c>
      <c r="D34" s="3"/>
      <c r="H34" s="18"/>
    </row>
    <row r="35" spans="1:11" x14ac:dyDescent="0.2">
      <c r="A35" s="7">
        <v>72.440066090587706</v>
      </c>
      <c r="B35" s="20">
        <f t="shared" si="1"/>
        <v>1</v>
      </c>
      <c r="C35" s="7">
        <v>0</v>
      </c>
      <c r="H35" s="18"/>
    </row>
    <row r="36" spans="1:11" x14ac:dyDescent="0.2">
      <c r="A36" s="7">
        <v>94.049664725163083</v>
      </c>
      <c r="B36" s="20">
        <f t="shared" si="1"/>
        <v>3</v>
      </c>
      <c r="C36" s="7">
        <v>0</v>
      </c>
      <c r="H36" s="18"/>
    </row>
    <row r="37" spans="1:11" x14ac:dyDescent="0.2">
      <c r="A37" s="7">
        <v>90.891687088989727</v>
      </c>
      <c r="B37" s="20">
        <f t="shared" si="1"/>
        <v>3</v>
      </c>
      <c r="C37" s="7">
        <v>0</v>
      </c>
      <c r="H37" s="18"/>
    </row>
    <row r="38" spans="1:11" x14ac:dyDescent="0.2">
      <c r="A38" s="7">
        <v>112.03915773932833</v>
      </c>
      <c r="B38" s="20">
        <f t="shared" si="1"/>
        <v>5</v>
      </c>
      <c r="C38" s="7">
        <v>1</v>
      </c>
      <c r="H38" s="18"/>
    </row>
    <row r="39" spans="1:11" x14ac:dyDescent="0.2">
      <c r="A39" s="7">
        <v>96.495663024633402</v>
      </c>
      <c r="B39" s="20">
        <f t="shared" si="1"/>
        <v>4</v>
      </c>
      <c r="C39" s="7">
        <v>0</v>
      </c>
      <c r="H39" s="18"/>
    </row>
    <row r="40" spans="1:11" x14ac:dyDescent="0.2">
      <c r="A40" s="7">
        <v>120.2339078419331</v>
      </c>
      <c r="B40" s="20">
        <f t="shared" si="1"/>
        <v>6</v>
      </c>
      <c r="C40" s="7">
        <v>1</v>
      </c>
      <c r="H40" s="18"/>
    </row>
    <row r="41" spans="1:11" x14ac:dyDescent="0.2">
      <c r="A41" s="7">
        <v>81.222069899020852</v>
      </c>
      <c r="B41" s="20">
        <f t="shared" si="1"/>
        <v>2</v>
      </c>
      <c r="C41" s="7">
        <v>0</v>
      </c>
      <c r="H41" s="18"/>
    </row>
    <row r="42" spans="1:11" x14ac:dyDescent="0.2">
      <c r="A42" s="7">
        <v>97.930908361615522</v>
      </c>
      <c r="B42" s="20">
        <f t="shared" si="1"/>
        <v>4</v>
      </c>
      <c r="C42" s="7">
        <v>0</v>
      </c>
      <c r="H42" s="18"/>
    </row>
    <row r="43" spans="1:11" x14ac:dyDescent="0.2">
      <c r="A43" s="7">
        <v>90.126766501501876</v>
      </c>
      <c r="B43" s="20">
        <f t="shared" si="1"/>
        <v>3</v>
      </c>
      <c r="C43" s="7">
        <v>1</v>
      </c>
      <c r="H43" s="18"/>
    </row>
    <row r="44" spans="1:11" x14ac:dyDescent="0.2">
      <c r="A44" s="7">
        <v>84.470006335581004</v>
      </c>
      <c r="B44" s="20">
        <f t="shared" si="1"/>
        <v>2</v>
      </c>
      <c r="C44" s="7">
        <v>0</v>
      </c>
      <c r="H44" s="18"/>
    </row>
    <row r="45" spans="1:11" x14ac:dyDescent="0.2">
      <c r="A45" s="7">
        <v>80.658986979475443</v>
      </c>
      <c r="B45" s="20">
        <f t="shared" si="1"/>
        <v>2</v>
      </c>
      <c r="C45" s="7">
        <v>1</v>
      </c>
      <c r="H45" s="18"/>
    </row>
    <row r="46" spans="1:11" x14ac:dyDescent="0.2">
      <c r="A46" s="7">
        <v>86.956116645966517</v>
      </c>
      <c r="B46" s="20">
        <f t="shared" si="1"/>
        <v>3</v>
      </c>
      <c r="C46" s="7">
        <v>1</v>
      </c>
      <c r="H46" s="18"/>
    </row>
    <row r="47" spans="1:11" x14ac:dyDescent="0.2">
      <c r="A47" s="7">
        <v>106.90097648106482</v>
      </c>
      <c r="B47" s="20">
        <f t="shared" si="1"/>
        <v>5</v>
      </c>
      <c r="C47" s="7">
        <v>0</v>
      </c>
      <c r="H47" s="18"/>
    </row>
    <row r="48" spans="1:11" x14ac:dyDescent="0.2">
      <c r="A48" s="7">
        <v>92.051471485265438</v>
      </c>
      <c r="B48" s="20">
        <f t="shared" si="1"/>
        <v>3</v>
      </c>
      <c r="C48" s="7">
        <v>0</v>
      </c>
      <c r="H48" s="18"/>
    </row>
    <row r="49" spans="1:8" x14ac:dyDescent="0.2">
      <c r="A49" s="7">
        <v>102.37742959954542</v>
      </c>
      <c r="B49" s="20">
        <f t="shared" si="1"/>
        <v>4</v>
      </c>
      <c r="C49" s="7">
        <v>1</v>
      </c>
      <c r="H49" s="18"/>
    </row>
    <row r="50" spans="1:8" x14ac:dyDescent="0.2">
      <c r="A50" s="7">
        <v>124.35965429666869</v>
      </c>
      <c r="B50" s="20">
        <f t="shared" si="1"/>
        <v>6</v>
      </c>
      <c r="C50" s="7">
        <v>1</v>
      </c>
      <c r="H50" s="18"/>
    </row>
    <row r="51" spans="1:8" x14ac:dyDescent="0.2">
      <c r="A51" s="7">
        <v>128.11009175122979</v>
      </c>
      <c r="B51" s="20">
        <f t="shared" si="1"/>
        <v>7</v>
      </c>
      <c r="C51" s="7">
        <v>1</v>
      </c>
      <c r="H51" s="18"/>
    </row>
    <row r="52" spans="1:8" x14ac:dyDescent="0.2">
      <c r="A52" s="7">
        <v>103.96442499428106</v>
      </c>
      <c r="B52" s="20">
        <f t="shared" si="1"/>
        <v>4</v>
      </c>
      <c r="C52" s="7">
        <v>1</v>
      </c>
      <c r="H52" s="18"/>
    </row>
    <row r="53" spans="1:8" x14ac:dyDescent="0.2">
      <c r="A53" s="7">
        <v>105.12941354688638</v>
      </c>
      <c r="B53" s="20">
        <f t="shared" si="1"/>
        <v>5</v>
      </c>
      <c r="C53" s="7">
        <v>1</v>
      </c>
      <c r="H53" s="18"/>
    </row>
    <row r="54" spans="1:8" x14ac:dyDescent="0.2">
      <c r="A54" s="7">
        <v>71.830333639051233</v>
      </c>
      <c r="B54" s="20">
        <f t="shared" si="1"/>
        <v>1</v>
      </c>
      <c r="C54" s="7">
        <v>1</v>
      </c>
      <c r="H54" s="18"/>
    </row>
    <row r="55" spans="1:8" x14ac:dyDescent="0.2">
      <c r="A55" s="7">
        <v>119.69273397854667</v>
      </c>
      <c r="B55" s="20">
        <f t="shared" si="1"/>
        <v>6</v>
      </c>
      <c r="C55" s="7">
        <v>1</v>
      </c>
      <c r="H55" s="18"/>
    </row>
    <row r="56" spans="1:8" x14ac:dyDescent="0.2">
      <c r="A56" s="7">
        <v>100.69945291051054</v>
      </c>
      <c r="B56" s="20">
        <f t="shared" si="1"/>
        <v>4</v>
      </c>
      <c r="C56" s="7">
        <v>0</v>
      </c>
      <c r="H56" s="18"/>
    </row>
    <row r="57" spans="1:8" x14ac:dyDescent="0.2">
      <c r="A57" s="7">
        <v>100.48509972237571</v>
      </c>
      <c r="B57" s="20">
        <f t="shared" si="1"/>
        <v>4</v>
      </c>
      <c r="C57" s="7">
        <v>1</v>
      </c>
      <c r="H57" s="18"/>
    </row>
    <row r="58" spans="1:8" x14ac:dyDescent="0.2">
      <c r="A58" s="7">
        <v>123.71870251961138</v>
      </c>
      <c r="B58" s="20">
        <f t="shared" si="1"/>
        <v>6</v>
      </c>
      <c r="C58" s="7">
        <v>1</v>
      </c>
      <c r="H58" s="18"/>
    </row>
    <row r="59" spans="1:8" x14ac:dyDescent="0.2">
      <c r="A59" s="7">
        <v>87.447338942968557</v>
      </c>
      <c r="B59" s="20">
        <f t="shared" si="1"/>
        <v>3</v>
      </c>
      <c r="C59" s="7">
        <v>1</v>
      </c>
      <c r="H59" s="18"/>
    </row>
    <row r="60" spans="1:8" x14ac:dyDescent="0.2">
      <c r="A60" s="7">
        <v>74.291349179031101</v>
      </c>
      <c r="B60" s="20">
        <f t="shared" si="1"/>
        <v>1</v>
      </c>
      <c r="C60" s="7">
        <v>0</v>
      </c>
      <c r="H60" s="18"/>
    </row>
    <row r="61" spans="1:8" x14ac:dyDescent="0.2">
      <c r="A61" s="7">
        <v>101.91432441387789</v>
      </c>
      <c r="B61" s="20">
        <f t="shared" si="1"/>
        <v>4</v>
      </c>
      <c r="C61" s="7">
        <v>1</v>
      </c>
      <c r="H61" s="18"/>
    </row>
    <row r="62" spans="1:8" x14ac:dyDescent="0.2">
      <c r="A62" s="7">
        <v>127.45051298193147</v>
      </c>
      <c r="B62" s="20">
        <f t="shared" si="1"/>
        <v>7</v>
      </c>
      <c r="C62" s="7">
        <v>1</v>
      </c>
      <c r="H62" s="18"/>
    </row>
    <row r="63" spans="1:8" x14ac:dyDescent="0.2">
      <c r="A63" s="7">
        <v>113.26231821888916</v>
      </c>
      <c r="B63" s="20">
        <f t="shared" si="1"/>
        <v>5</v>
      </c>
      <c r="C63" s="7">
        <v>1</v>
      </c>
      <c r="H63" s="18"/>
    </row>
    <row r="64" spans="1:8" x14ac:dyDescent="0.2">
      <c r="A64" s="7">
        <v>89.219359616143663</v>
      </c>
      <c r="B64" s="20">
        <f t="shared" si="1"/>
        <v>3</v>
      </c>
      <c r="C64" s="7">
        <v>0</v>
      </c>
      <c r="H64" s="18"/>
    </row>
    <row r="65" spans="1:8" x14ac:dyDescent="0.2">
      <c r="A65" s="7">
        <v>99.950844008206303</v>
      </c>
      <c r="B65" s="20">
        <f t="shared" si="1"/>
        <v>4</v>
      </c>
      <c r="C65" s="7">
        <v>0</v>
      </c>
      <c r="H65" s="18"/>
    </row>
    <row r="66" spans="1:8" x14ac:dyDescent="0.2">
      <c r="A66" s="7">
        <v>125.76982070855075</v>
      </c>
      <c r="B66" s="20">
        <f t="shared" si="1"/>
        <v>7</v>
      </c>
      <c r="C66" s="7">
        <v>0</v>
      </c>
    </row>
    <row r="67" spans="1:8" x14ac:dyDescent="0.2">
      <c r="A67" s="7">
        <v>107.63050095935981</v>
      </c>
      <c r="B67" s="20">
        <f t="shared" ref="B67:B130" si="11">VLOOKUP(A67,L$3:M$10,2)</f>
        <v>5</v>
      </c>
      <c r="C67" s="7">
        <v>0</v>
      </c>
    </row>
    <row r="68" spans="1:8" x14ac:dyDescent="0.2">
      <c r="A68" s="7">
        <v>95.077356397249901</v>
      </c>
      <c r="B68" s="20">
        <f t="shared" si="11"/>
        <v>4</v>
      </c>
      <c r="C68" s="7">
        <v>1</v>
      </c>
    </row>
    <row r="69" spans="1:8" x14ac:dyDescent="0.2">
      <c r="A69" s="7">
        <v>99.456783225494803</v>
      </c>
      <c r="B69" s="20">
        <f t="shared" si="11"/>
        <v>4</v>
      </c>
      <c r="C69" s="7">
        <v>0</v>
      </c>
    </row>
    <row r="70" spans="1:8" x14ac:dyDescent="0.2">
      <c r="A70" s="7">
        <v>98.855948042284837</v>
      </c>
      <c r="B70" s="20">
        <f t="shared" si="11"/>
        <v>4</v>
      </c>
      <c r="C70" s="7">
        <v>1</v>
      </c>
    </row>
    <row r="71" spans="1:8" x14ac:dyDescent="0.2">
      <c r="A71" s="7">
        <v>70.394623909434955</v>
      </c>
      <c r="B71" s="20">
        <f t="shared" si="11"/>
        <v>1</v>
      </c>
      <c r="C71" s="7">
        <v>0</v>
      </c>
    </row>
    <row r="72" spans="1:8" x14ac:dyDescent="0.2">
      <c r="A72" s="7">
        <v>107.73661015540971</v>
      </c>
      <c r="B72" s="20">
        <f t="shared" si="11"/>
        <v>5</v>
      </c>
      <c r="C72" s="7">
        <v>1</v>
      </c>
    </row>
    <row r="73" spans="1:8" x14ac:dyDescent="0.2">
      <c r="A73" s="7">
        <v>86.282556423148549</v>
      </c>
      <c r="B73" s="20">
        <f t="shared" si="11"/>
        <v>3</v>
      </c>
      <c r="C73" s="7">
        <v>0</v>
      </c>
    </row>
    <row r="74" spans="1:8" x14ac:dyDescent="0.2">
      <c r="A74" s="7">
        <v>112.59080541653589</v>
      </c>
      <c r="B74" s="20">
        <f t="shared" si="11"/>
        <v>5</v>
      </c>
      <c r="C74" s="7">
        <v>1</v>
      </c>
    </row>
    <row r="75" spans="1:8" x14ac:dyDescent="0.2">
      <c r="A75" s="7">
        <v>95.163647382624234</v>
      </c>
      <c r="B75" s="20">
        <f t="shared" si="11"/>
        <v>4</v>
      </c>
      <c r="C75" s="7">
        <v>1</v>
      </c>
    </row>
    <row r="76" spans="1:8" x14ac:dyDescent="0.2">
      <c r="A76" s="7">
        <v>100.40141352796348</v>
      </c>
      <c r="B76" s="20">
        <f t="shared" si="11"/>
        <v>4</v>
      </c>
      <c r="C76" s="7">
        <v>0</v>
      </c>
    </row>
    <row r="77" spans="1:8" x14ac:dyDescent="0.2">
      <c r="A77" s="7">
        <v>85.304882447799073</v>
      </c>
      <c r="B77" s="20">
        <f t="shared" si="11"/>
        <v>3</v>
      </c>
      <c r="C77" s="7">
        <v>0</v>
      </c>
    </row>
    <row r="78" spans="1:8" x14ac:dyDescent="0.2">
      <c r="A78" s="7">
        <v>80.902613779165733</v>
      </c>
      <c r="B78" s="20">
        <f t="shared" si="11"/>
        <v>2</v>
      </c>
      <c r="C78" s="7">
        <v>0</v>
      </c>
    </row>
    <row r="79" spans="1:8" x14ac:dyDescent="0.2">
      <c r="A79" s="7">
        <v>76.795539301214106</v>
      </c>
      <c r="B79" s="20">
        <f t="shared" si="11"/>
        <v>2</v>
      </c>
      <c r="C79" s="7">
        <v>0</v>
      </c>
    </row>
    <row r="80" spans="1:8" x14ac:dyDescent="0.2">
      <c r="A80" s="7">
        <v>117.020436089154</v>
      </c>
      <c r="B80" s="20">
        <f t="shared" si="11"/>
        <v>6</v>
      </c>
      <c r="C80" s="7">
        <v>0</v>
      </c>
    </row>
    <row r="81" spans="1:3" x14ac:dyDescent="0.2">
      <c r="A81" s="7">
        <v>117.93713755461378</v>
      </c>
      <c r="B81" s="20">
        <f t="shared" si="11"/>
        <v>6</v>
      </c>
      <c r="C81" s="7">
        <v>1</v>
      </c>
    </row>
    <row r="82" spans="1:3" x14ac:dyDescent="0.2">
      <c r="A82" s="7">
        <v>116.45618019541914</v>
      </c>
      <c r="B82" s="20">
        <f t="shared" si="11"/>
        <v>6</v>
      </c>
      <c r="C82" s="7">
        <v>0</v>
      </c>
    </row>
    <row r="83" spans="1:3" x14ac:dyDescent="0.2">
      <c r="A83" s="7">
        <v>97.174396898279184</v>
      </c>
      <c r="B83" s="20">
        <f t="shared" si="11"/>
        <v>4</v>
      </c>
      <c r="C83" s="7">
        <v>1</v>
      </c>
    </row>
    <row r="84" spans="1:3" x14ac:dyDescent="0.2">
      <c r="A84" s="7">
        <v>96.691958940890714</v>
      </c>
      <c r="B84" s="20">
        <f t="shared" si="11"/>
        <v>4</v>
      </c>
      <c r="C84" s="7">
        <v>1</v>
      </c>
    </row>
    <row r="85" spans="1:3" x14ac:dyDescent="0.2">
      <c r="A85" s="7">
        <v>109.47766512012583</v>
      </c>
      <c r="B85" s="20">
        <f t="shared" si="11"/>
        <v>5</v>
      </c>
      <c r="C85" s="7">
        <v>1</v>
      </c>
    </row>
    <row r="86" spans="1:3" x14ac:dyDescent="0.2">
      <c r="A86" s="7">
        <v>107.96910203648596</v>
      </c>
      <c r="B86" s="20">
        <f t="shared" si="11"/>
        <v>5</v>
      </c>
      <c r="C86" s="7">
        <v>0</v>
      </c>
    </row>
    <row r="87" spans="1:3" x14ac:dyDescent="0.2">
      <c r="A87" s="7">
        <v>102.55117273136685</v>
      </c>
      <c r="B87" s="20">
        <f t="shared" si="11"/>
        <v>4</v>
      </c>
      <c r="C87" s="7">
        <v>1</v>
      </c>
    </row>
    <row r="88" spans="1:3" x14ac:dyDescent="0.2">
      <c r="A88" s="7">
        <v>110.4503848441724</v>
      </c>
      <c r="B88" s="20">
        <f t="shared" si="11"/>
        <v>5</v>
      </c>
      <c r="C88" s="7">
        <v>0</v>
      </c>
    </row>
    <row r="89" spans="1:3" x14ac:dyDescent="0.2">
      <c r="A89" s="7">
        <v>115.66345974360972</v>
      </c>
      <c r="B89" s="20">
        <f t="shared" si="11"/>
        <v>6</v>
      </c>
      <c r="C89" s="7">
        <v>0</v>
      </c>
    </row>
    <row r="90" spans="1:3" x14ac:dyDescent="0.2">
      <c r="A90" s="7">
        <v>106.686261030434</v>
      </c>
      <c r="B90" s="20">
        <f t="shared" si="11"/>
        <v>5</v>
      </c>
      <c r="C90" s="7">
        <v>1</v>
      </c>
    </row>
    <row r="91" spans="1:3" x14ac:dyDescent="0.2">
      <c r="A91" s="7">
        <v>91.391295732166313</v>
      </c>
      <c r="B91" s="20">
        <f t="shared" si="11"/>
        <v>3</v>
      </c>
      <c r="C91" s="7">
        <v>0</v>
      </c>
    </row>
    <row r="92" spans="1:3" x14ac:dyDescent="0.2">
      <c r="A92" s="7">
        <v>114.82796479367798</v>
      </c>
      <c r="B92" s="20">
        <f t="shared" si="11"/>
        <v>5</v>
      </c>
      <c r="C92" s="7">
        <v>1</v>
      </c>
    </row>
    <row r="93" spans="1:3" x14ac:dyDescent="0.2">
      <c r="A93" s="7">
        <v>108.47237559490733</v>
      </c>
      <c r="B93" s="20">
        <f t="shared" si="11"/>
        <v>5</v>
      </c>
      <c r="C93" s="7">
        <v>1</v>
      </c>
    </row>
    <row r="94" spans="1:3" x14ac:dyDescent="0.2">
      <c r="A94" s="7">
        <v>89.285400718694916</v>
      </c>
      <c r="B94" s="20">
        <f t="shared" si="11"/>
        <v>3</v>
      </c>
      <c r="C94" s="7">
        <v>1</v>
      </c>
    </row>
    <row r="95" spans="1:3" x14ac:dyDescent="0.2">
      <c r="A95" s="7">
        <v>86.967976401930386</v>
      </c>
      <c r="B95" s="20">
        <f t="shared" si="11"/>
        <v>3</v>
      </c>
      <c r="C95" s="7">
        <v>0</v>
      </c>
    </row>
    <row r="96" spans="1:3" x14ac:dyDescent="0.2">
      <c r="A96" s="7">
        <v>111.67724133285428</v>
      </c>
      <c r="B96" s="20">
        <f t="shared" si="11"/>
        <v>5</v>
      </c>
      <c r="C96" s="7">
        <v>0</v>
      </c>
    </row>
    <row r="97" spans="1:3" x14ac:dyDescent="0.2">
      <c r="A97" s="7">
        <v>94.924521108452211</v>
      </c>
      <c r="B97" s="20">
        <f t="shared" si="11"/>
        <v>3</v>
      </c>
      <c r="C97" s="7">
        <v>0</v>
      </c>
    </row>
    <row r="98" spans="1:3" x14ac:dyDescent="0.2">
      <c r="A98" s="7">
        <v>79.760365127628546</v>
      </c>
      <c r="B98" s="20">
        <f t="shared" si="11"/>
        <v>2</v>
      </c>
      <c r="C98" s="7">
        <v>1</v>
      </c>
    </row>
    <row r="99" spans="1:3" x14ac:dyDescent="0.2">
      <c r="A99" s="7">
        <v>110.91011339064983</v>
      </c>
      <c r="B99" s="20">
        <f t="shared" si="11"/>
        <v>5</v>
      </c>
      <c r="C99" s="7">
        <v>0</v>
      </c>
    </row>
    <row r="100" spans="1:3" x14ac:dyDescent="0.2">
      <c r="A100" s="7">
        <v>113.53938896662034</v>
      </c>
      <c r="B100" s="20">
        <f t="shared" si="11"/>
        <v>5</v>
      </c>
      <c r="C100" s="7">
        <v>0</v>
      </c>
    </row>
    <row r="101" spans="1:3" x14ac:dyDescent="0.2">
      <c r="A101" s="7">
        <v>98.994058884016198</v>
      </c>
      <c r="B101" s="20">
        <f t="shared" si="11"/>
        <v>4</v>
      </c>
      <c r="C101" s="7">
        <v>0</v>
      </c>
    </row>
    <row r="102" spans="1:3" x14ac:dyDescent="0.2">
      <c r="A102" s="7">
        <v>95.900244267100902</v>
      </c>
      <c r="B102" s="20">
        <f t="shared" si="11"/>
        <v>4</v>
      </c>
      <c r="C102" s="7">
        <v>0</v>
      </c>
    </row>
    <row r="103" spans="1:3" x14ac:dyDescent="0.2">
      <c r="A103" s="7">
        <v>85.830083242988735</v>
      </c>
      <c r="B103" s="20">
        <f t="shared" si="11"/>
        <v>3</v>
      </c>
      <c r="C103" s="7">
        <v>0</v>
      </c>
    </row>
    <row r="104" spans="1:3" x14ac:dyDescent="0.2">
      <c r="A104" s="7">
        <v>113.65834147869643</v>
      </c>
      <c r="B104" s="20">
        <f t="shared" si="11"/>
        <v>5</v>
      </c>
      <c r="C104" s="7">
        <v>1</v>
      </c>
    </row>
    <row r="105" spans="1:3" x14ac:dyDescent="0.2">
      <c r="A105" s="7">
        <v>117.23114742637279</v>
      </c>
      <c r="B105" s="20">
        <f t="shared" si="11"/>
        <v>6</v>
      </c>
      <c r="C105" s="7">
        <v>1</v>
      </c>
    </row>
    <row r="106" spans="1:3" x14ac:dyDescent="0.2">
      <c r="A106" s="7">
        <v>118.27398673310967</v>
      </c>
      <c r="B106" s="20">
        <f t="shared" si="11"/>
        <v>6</v>
      </c>
      <c r="C106" s="7">
        <v>1</v>
      </c>
    </row>
    <row r="107" spans="1:3" x14ac:dyDescent="0.2">
      <c r="A107" s="7">
        <v>101.27545571819772</v>
      </c>
      <c r="B107" s="20">
        <f t="shared" si="11"/>
        <v>4</v>
      </c>
      <c r="C107" s="7">
        <v>1</v>
      </c>
    </row>
    <row r="108" spans="1:3" x14ac:dyDescent="0.2">
      <c r="A108" s="7">
        <v>91.983538531737949</v>
      </c>
      <c r="B108" s="20">
        <f t="shared" si="11"/>
        <v>3</v>
      </c>
      <c r="C108" s="7">
        <v>0</v>
      </c>
    </row>
    <row r="109" spans="1:3" x14ac:dyDescent="0.2">
      <c r="A109" s="7">
        <v>97.664955573906582</v>
      </c>
      <c r="B109" s="20">
        <f t="shared" si="11"/>
        <v>4</v>
      </c>
      <c r="C109" s="7">
        <v>0</v>
      </c>
    </row>
    <row r="110" spans="1:3" x14ac:dyDescent="0.2">
      <c r="A110" s="7">
        <v>97.045892753318043</v>
      </c>
      <c r="B110" s="20">
        <f t="shared" si="11"/>
        <v>4</v>
      </c>
      <c r="C110" s="7">
        <v>1</v>
      </c>
    </row>
    <row r="111" spans="1:3" x14ac:dyDescent="0.2">
      <c r="A111" s="7">
        <v>93.120153324987044</v>
      </c>
      <c r="B111" s="20">
        <f t="shared" si="11"/>
        <v>3</v>
      </c>
      <c r="C111" s="7">
        <v>0</v>
      </c>
    </row>
    <row r="112" spans="1:3" x14ac:dyDescent="0.2">
      <c r="A112" s="7">
        <v>108.78348444236232</v>
      </c>
      <c r="B112" s="20">
        <f t="shared" si="11"/>
        <v>5</v>
      </c>
      <c r="C112" s="7">
        <v>1</v>
      </c>
    </row>
    <row r="113" spans="1:3" x14ac:dyDescent="0.2">
      <c r="A113" s="7">
        <v>84.218486839115371</v>
      </c>
      <c r="B113" s="20">
        <f t="shared" si="11"/>
        <v>2</v>
      </c>
      <c r="C113" s="7">
        <v>1</v>
      </c>
    </row>
    <row r="114" spans="1:3" x14ac:dyDescent="0.2">
      <c r="A114" s="7">
        <v>94.034568740187296</v>
      </c>
      <c r="B114" s="20">
        <f t="shared" si="11"/>
        <v>3</v>
      </c>
      <c r="C114" s="7">
        <v>0</v>
      </c>
    </row>
    <row r="115" spans="1:3" x14ac:dyDescent="0.2">
      <c r="A115" s="7">
        <v>101.66685559500942</v>
      </c>
      <c r="B115" s="20">
        <f t="shared" si="11"/>
        <v>4</v>
      </c>
      <c r="C115" s="7">
        <v>1</v>
      </c>
    </row>
    <row r="116" spans="1:3" x14ac:dyDescent="0.2">
      <c r="A116" s="7">
        <v>102.2755796116038</v>
      </c>
      <c r="B116" s="20">
        <f t="shared" si="11"/>
        <v>4</v>
      </c>
      <c r="C116" s="7">
        <v>1</v>
      </c>
    </row>
    <row r="117" spans="1:3" x14ac:dyDescent="0.2">
      <c r="A117" s="7">
        <v>124.82205828241929</v>
      </c>
      <c r="B117" s="20">
        <f t="shared" si="11"/>
        <v>6</v>
      </c>
      <c r="C117" s="7">
        <v>1</v>
      </c>
    </row>
    <row r="118" spans="1:3" x14ac:dyDescent="0.2">
      <c r="A118" s="7">
        <v>98.28961452974788</v>
      </c>
      <c r="B118" s="20">
        <f t="shared" si="11"/>
        <v>4</v>
      </c>
      <c r="C118" s="7">
        <v>1</v>
      </c>
    </row>
    <row r="119" spans="1:3" x14ac:dyDescent="0.2">
      <c r="A119" s="7">
        <v>87.529398823818241</v>
      </c>
      <c r="B119" s="20">
        <f t="shared" si="11"/>
        <v>3</v>
      </c>
      <c r="C119" s="7">
        <v>0</v>
      </c>
    </row>
    <row r="120" spans="1:3" x14ac:dyDescent="0.2">
      <c r="A120" s="7">
        <v>108.92214595023981</v>
      </c>
      <c r="B120" s="20">
        <f t="shared" si="11"/>
        <v>5</v>
      </c>
      <c r="C120" s="7">
        <v>0</v>
      </c>
    </row>
    <row r="121" spans="1:3" x14ac:dyDescent="0.2">
      <c r="A121" s="7">
        <v>86.643226703908269</v>
      </c>
      <c r="B121" s="20">
        <f t="shared" si="11"/>
        <v>3</v>
      </c>
      <c r="C121" s="7">
        <v>0</v>
      </c>
    </row>
    <row r="122" spans="1:3" x14ac:dyDescent="0.2">
      <c r="A122" s="7">
        <v>68.975105246763036</v>
      </c>
      <c r="B122" s="20">
        <f t="shared" si="11"/>
        <v>1</v>
      </c>
      <c r="C122" s="7">
        <v>0</v>
      </c>
    </row>
    <row r="123" spans="1:3" x14ac:dyDescent="0.2">
      <c r="A123" s="7">
        <v>112.82794750373807</v>
      </c>
      <c r="B123" s="20">
        <f t="shared" si="11"/>
        <v>5</v>
      </c>
      <c r="C123" s="7">
        <v>1</v>
      </c>
    </row>
    <row r="124" spans="1:3" x14ac:dyDescent="0.2">
      <c r="A124" s="7">
        <v>83.67280941338079</v>
      </c>
      <c r="B124" s="20">
        <f t="shared" si="11"/>
        <v>2</v>
      </c>
      <c r="C124" s="7">
        <v>0</v>
      </c>
    </row>
    <row r="125" spans="1:3" x14ac:dyDescent="0.2">
      <c r="A125" s="7">
        <v>119.08860622367202</v>
      </c>
      <c r="B125" s="20">
        <f t="shared" si="11"/>
        <v>6</v>
      </c>
      <c r="C125" s="7">
        <v>1</v>
      </c>
    </row>
    <row r="126" spans="1:3" x14ac:dyDescent="0.2">
      <c r="A126" s="7">
        <v>109.7774515004885</v>
      </c>
      <c r="B126" s="20">
        <f t="shared" si="11"/>
        <v>5</v>
      </c>
      <c r="C126" s="7">
        <v>1</v>
      </c>
    </row>
    <row r="127" spans="1:3" x14ac:dyDescent="0.2">
      <c r="A127" s="7">
        <v>118.35352371693089</v>
      </c>
      <c r="B127" s="20">
        <f t="shared" si="11"/>
        <v>6</v>
      </c>
      <c r="C127" s="7">
        <v>0</v>
      </c>
    </row>
    <row r="128" spans="1:3" x14ac:dyDescent="0.2">
      <c r="A128" s="7">
        <v>101.56917888652086</v>
      </c>
      <c r="B128" s="20">
        <f t="shared" si="11"/>
        <v>4</v>
      </c>
      <c r="C128" s="7">
        <v>0</v>
      </c>
    </row>
    <row r="129" spans="1:3" x14ac:dyDescent="0.2">
      <c r="A129" s="7">
        <v>108.25755303493284</v>
      </c>
      <c r="B129" s="20">
        <f t="shared" si="11"/>
        <v>5</v>
      </c>
      <c r="C129" s="7">
        <v>1</v>
      </c>
    </row>
    <row r="130" spans="1:3" x14ac:dyDescent="0.2">
      <c r="A130" s="7">
        <v>92.998300975386357</v>
      </c>
      <c r="B130" s="20">
        <f t="shared" si="11"/>
        <v>3</v>
      </c>
      <c r="C130" s="7">
        <v>0</v>
      </c>
    </row>
    <row r="131" spans="1:3" x14ac:dyDescent="0.2">
      <c r="A131" s="7">
        <v>77.344374847239109</v>
      </c>
      <c r="B131" s="20">
        <f t="shared" ref="B131:B194" si="12">VLOOKUP(A131,L$3:M$10,2)</f>
        <v>2</v>
      </c>
      <c r="C131" s="7">
        <v>0</v>
      </c>
    </row>
    <row r="132" spans="1:3" x14ac:dyDescent="0.2">
      <c r="A132" s="7">
        <v>96.339113838203858</v>
      </c>
      <c r="B132" s="20">
        <f t="shared" si="12"/>
        <v>4</v>
      </c>
      <c r="C132" s="7">
        <v>1</v>
      </c>
    </row>
    <row r="133" spans="1:3" x14ac:dyDescent="0.2">
      <c r="A133" s="7">
        <v>78.30449408981238</v>
      </c>
      <c r="B133" s="20">
        <f t="shared" si="12"/>
        <v>2</v>
      </c>
      <c r="C133" s="7">
        <v>1</v>
      </c>
    </row>
    <row r="134" spans="1:3" x14ac:dyDescent="0.2">
      <c r="A134" s="7">
        <v>91.536444650686605</v>
      </c>
      <c r="B134" s="20">
        <f t="shared" si="12"/>
        <v>3</v>
      </c>
      <c r="C134" s="7">
        <v>0</v>
      </c>
    </row>
    <row r="135" spans="1:3" x14ac:dyDescent="0.2">
      <c r="A135" s="7">
        <v>111.60808023295102</v>
      </c>
      <c r="B135" s="20">
        <f t="shared" si="12"/>
        <v>5</v>
      </c>
      <c r="C135" s="7">
        <v>1</v>
      </c>
    </row>
    <row r="136" spans="1:3" x14ac:dyDescent="0.2">
      <c r="A136" s="7">
        <v>118.69181192651806</v>
      </c>
      <c r="B136" s="20">
        <f t="shared" si="12"/>
        <v>6</v>
      </c>
      <c r="C136" s="7">
        <v>1</v>
      </c>
    </row>
    <row r="137" spans="1:3" x14ac:dyDescent="0.2">
      <c r="A137" s="7">
        <v>103.9797432178207</v>
      </c>
      <c r="B137" s="20">
        <f t="shared" si="12"/>
        <v>4</v>
      </c>
      <c r="C137" s="7">
        <v>0</v>
      </c>
    </row>
    <row r="138" spans="1:3" x14ac:dyDescent="0.2">
      <c r="A138" s="7">
        <v>111.3873973882111</v>
      </c>
      <c r="B138" s="20">
        <f t="shared" si="12"/>
        <v>5</v>
      </c>
      <c r="C138" s="7">
        <v>0</v>
      </c>
    </row>
    <row r="139" spans="1:3" x14ac:dyDescent="0.2">
      <c r="A139" s="7">
        <v>74.428631970616195</v>
      </c>
      <c r="B139" s="20">
        <f t="shared" si="12"/>
        <v>1</v>
      </c>
      <c r="C139" s="7">
        <v>0</v>
      </c>
    </row>
    <row r="140" spans="1:3" x14ac:dyDescent="0.2">
      <c r="A140" s="7">
        <v>119.93518140575625</v>
      </c>
      <c r="B140" s="20">
        <f t="shared" si="12"/>
        <v>6</v>
      </c>
      <c r="C140" s="7">
        <v>0</v>
      </c>
    </row>
    <row r="141" spans="1:3" x14ac:dyDescent="0.2">
      <c r="A141" s="7">
        <v>89.5800107238571</v>
      </c>
      <c r="B141" s="20">
        <f t="shared" si="12"/>
        <v>3</v>
      </c>
      <c r="C141" s="7">
        <v>0</v>
      </c>
    </row>
    <row r="142" spans="1:3" x14ac:dyDescent="0.2">
      <c r="A142" s="7">
        <v>114.33821188038199</v>
      </c>
      <c r="B142" s="20">
        <f t="shared" si="12"/>
        <v>5</v>
      </c>
      <c r="C142" s="7">
        <v>1</v>
      </c>
    </row>
    <row r="143" spans="1:3" x14ac:dyDescent="0.2">
      <c r="A143" s="7">
        <v>88.360938768718498</v>
      </c>
      <c r="B143" s="20">
        <f t="shared" si="12"/>
        <v>3</v>
      </c>
      <c r="C143" s="7">
        <v>0</v>
      </c>
    </row>
    <row r="144" spans="1:3" x14ac:dyDescent="0.2">
      <c r="A144" s="7">
        <v>122.54027952927979</v>
      </c>
      <c r="B144" s="20">
        <f t="shared" si="12"/>
        <v>6</v>
      </c>
      <c r="C144" s="7">
        <v>1</v>
      </c>
    </row>
    <row r="145" spans="1:3" x14ac:dyDescent="0.2">
      <c r="A145" s="7">
        <v>102.80663786799367</v>
      </c>
      <c r="B145" s="20">
        <f t="shared" si="12"/>
        <v>4</v>
      </c>
      <c r="C145" s="7">
        <v>1</v>
      </c>
    </row>
    <row r="146" spans="1:3" x14ac:dyDescent="0.2">
      <c r="A146" s="7">
        <v>93.232624613780118</v>
      </c>
      <c r="B146" s="20">
        <f t="shared" si="12"/>
        <v>3</v>
      </c>
      <c r="C146" s="7">
        <v>1</v>
      </c>
    </row>
    <row r="147" spans="1:3" x14ac:dyDescent="0.2">
      <c r="A147" s="7">
        <v>84.661197577218132</v>
      </c>
      <c r="B147" s="20">
        <f t="shared" si="12"/>
        <v>2</v>
      </c>
      <c r="C147" s="7">
        <v>0</v>
      </c>
    </row>
    <row r="148" spans="1:3" x14ac:dyDescent="0.2">
      <c r="A148" s="7">
        <v>104.68299601760052</v>
      </c>
      <c r="B148" s="20">
        <f t="shared" si="12"/>
        <v>4</v>
      </c>
      <c r="C148" s="7">
        <v>0</v>
      </c>
    </row>
    <row r="149" spans="1:3" x14ac:dyDescent="0.2">
      <c r="A149" s="7">
        <v>92.389849110726075</v>
      </c>
      <c r="B149" s="20">
        <f t="shared" si="12"/>
        <v>3</v>
      </c>
      <c r="C149" s="7">
        <v>0</v>
      </c>
    </row>
    <row r="150" spans="1:3" x14ac:dyDescent="0.2">
      <c r="A150" s="7">
        <v>122.56800860422651</v>
      </c>
      <c r="B150" s="20">
        <f t="shared" si="12"/>
        <v>6</v>
      </c>
      <c r="C150" s="7">
        <v>1</v>
      </c>
    </row>
    <row r="151" spans="1:3" x14ac:dyDescent="0.2">
      <c r="A151" s="7">
        <v>76.542414435149695</v>
      </c>
      <c r="B151" s="20">
        <f t="shared" si="12"/>
        <v>2</v>
      </c>
      <c r="C151" s="7">
        <v>0</v>
      </c>
    </row>
    <row r="152" spans="1:3" x14ac:dyDescent="0.2">
      <c r="A152" s="7">
        <v>113.80729182080691</v>
      </c>
      <c r="B152" s="20">
        <f t="shared" si="12"/>
        <v>5</v>
      </c>
      <c r="C152" s="7">
        <v>1</v>
      </c>
    </row>
    <row r="153" spans="1:3" x14ac:dyDescent="0.2">
      <c r="A153" s="7">
        <v>78.977425376048117</v>
      </c>
      <c r="B153" s="20">
        <f t="shared" si="12"/>
        <v>2</v>
      </c>
      <c r="C153" s="7">
        <v>1</v>
      </c>
    </row>
    <row r="154" spans="1:3" x14ac:dyDescent="0.2">
      <c r="A154" s="7">
        <v>128.64807040015373</v>
      </c>
      <c r="B154" s="20">
        <f t="shared" si="12"/>
        <v>7</v>
      </c>
      <c r="C154" s="7">
        <v>1</v>
      </c>
    </row>
    <row r="155" spans="1:3" x14ac:dyDescent="0.2">
      <c r="A155" s="7">
        <v>119.00177315141042</v>
      </c>
      <c r="B155" s="20">
        <f t="shared" si="12"/>
        <v>6</v>
      </c>
      <c r="C155" s="7">
        <v>0</v>
      </c>
    </row>
    <row r="156" spans="1:3" x14ac:dyDescent="0.2">
      <c r="A156" s="7">
        <v>121.93670788088463</v>
      </c>
      <c r="B156" s="20">
        <f t="shared" si="12"/>
        <v>6</v>
      </c>
      <c r="C156" s="7">
        <v>1</v>
      </c>
    </row>
    <row r="157" spans="1:3" x14ac:dyDescent="0.2">
      <c r="A157" s="7">
        <v>116.07719737618464</v>
      </c>
      <c r="B157" s="20">
        <f t="shared" si="12"/>
        <v>6</v>
      </c>
      <c r="C157" s="7">
        <v>1</v>
      </c>
    </row>
    <row r="158" spans="1:3" x14ac:dyDescent="0.2">
      <c r="A158" s="7">
        <v>94.660645608393182</v>
      </c>
      <c r="B158" s="20">
        <f t="shared" si="12"/>
        <v>3</v>
      </c>
      <c r="C158" s="7">
        <v>0</v>
      </c>
    </row>
    <row r="159" spans="1:3" x14ac:dyDescent="0.2">
      <c r="A159" s="7">
        <v>108.14496485955803</v>
      </c>
      <c r="B159" s="20">
        <f t="shared" si="12"/>
        <v>5</v>
      </c>
      <c r="C159" s="7">
        <v>1</v>
      </c>
    </row>
    <row r="160" spans="1:3" x14ac:dyDescent="0.2">
      <c r="A160" s="7">
        <v>80.972742738237599</v>
      </c>
      <c r="B160" s="20">
        <f t="shared" si="12"/>
        <v>2</v>
      </c>
      <c r="C160" s="7">
        <v>0</v>
      </c>
    </row>
    <row r="161" spans="1:3" x14ac:dyDescent="0.2">
      <c r="A161" s="7">
        <v>108.5633379151632</v>
      </c>
      <c r="B161" s="20">
        <f t="shared" si="12"/>
        <v>5</v>
      </c>
      <c r="C161" s="7">
        <v>0</v>
      </c>
    </row>
    <row r="162" spans="1:3" x14ac:dyDescent="0.2">
      <c r="A162" s="7">
        <v>93.787732032477379</v>
      </c>
      <c r="B162" s="20">
        <f t="shared" si="12"/>
        <v>3</v>
      </c>
      <c r="C162" s="7">
        <v>0</v>
      </c>
    </row>
    <row r="163" spans="1:3" x14ac:dyDescent="0.2">
      <c r="A163" s="7">
        <v>100.15764085856796</v>
      </c>
      <c r="B163" s="20">
        <f t="shared" si="12"/>
        <v>4</v>
      </c>
      <c r="C163" s="7">
        <v>1</v>
      </c>
    </row>
    <row r="164" spans="1:3" x14ac:dyDescent="0.2">
      <c r="A164" s="7">
        <v>114.4827565462584</v>
      </c>
      <c r="B164" s="20">
        <f t="shared" si="12"/>
        <v>5</v>
      </c>
      <c r="C164" s="7">
        <v>1</v>
      </c>
    </row>
    <row r="165" spans="1:3" x14ac:dyDescent="0.2">
      <c r="A165" s="7">
        <v>95.263364580236001</v>
      </c>
      <c r="B165" s="20">
        <f t="shared" si="12"/>
        <v>4</v>
      </c>
      <c r="C165" s="7">
        <v>1</v>
      </c>
    </row>
    <row r="166" spans="1:3" x14ac:dyDescent="0.2">
      <c r="A166" s="7">
        <v>102.06454864234489</v>
      </c>
      <c r="B166" s="20">
        <f t="shared" si="12"/>
        <v>4</v>
      </c>
      <c r="C166" s="7">
        <v>1</v>
      </c>
    </row>
    <row r="167" spans="1:3" x14ac:dyDescent="0.2">
      <c r="A167" s="7">
        <v>83.041793522920202</v>
      </c>
      <c r="B167" s="20">
        <f t="shared" si="12"/>
        <v>2</v>
      </c>
      <c r="C167" s="7">
        <v>0</v>
      </c>
    </row>
    <row r="168" spans="1:3" x14ac:dyDescent="0.2">
      <c r="A168" s="7">
        <v>96.95550770784854</v>
      </c>
      <c r="B168" s="20">
        <f t="shared" si="12"/>
        <v>4</v>
      </c>
      <c r="C168" s="7">
        <v>0</v>
      </c>
    </row>
    <row r="169" spans="1:3" x14ac:dyDescent="0.2">
      <c r="A169" s="7">
        <v>99.182198216840547</v>
      </c>
      <c r="B169" s="20">
        <f t="shared" si="12"/>
        <v>4</v>
      </c>
      <c r="C169" s="7">
        <v>0</v>
      </c>
    </row>
    <row r="170" spans="1:3" x14ac:dyDescent="0.2">
      <c r="A170" s="7">
        <v>89.745644590588313</v>
      </c>
      <c r="B170" s="20">
        <f t="shared" si="12"/>
        <v>3</v>
      </c>
      <c r="C170" s="7">
        <v>1</v>
      </c>
    </row>
    <row r="171" spans="1:3" x14ac:dyDescent="0.2">
      <c r="A171" s="7">
        <v>106.53101222704106</v>
      </c>
      <c r="B171" s="20">
        <f t="shared" si="12"/>
        <v>5</v>
      </c>
      <c r="C171" s="7">
        <v>1</v>
      </c>
    </row>
    <row r="172" spans="1:3" x14ac:dyDescent="0.2">
      <c r="A172" s="7">
        <v>95.82260240462881</v>
      </c>
      <c r="B172" s="20">
        <f t="shared" si="12"/>
        <v>4</v>
      </c>
      <c r="C172" s="7">
        <v>0</v>
      </c>
    </row>
    <row r="173" spans="1:3" x14ac:dyDescent="0.2">
      <c r="A173" s="7">
        <v>79.92064527695905</v>
      </c>
      <c r="B173" s="20">
        <f t="shared" si="12"/>
        <v>2</v>
      </c>
      <c r="C173" s="7">
        <v>1</v>
      </c>
    </row>
    <row r="174" spans="1:3" x14ac:dyDescent="0.2">
      <c r="A174" s="7">
        <v>94.451776896044862</v>
      </c>
      <c r="B174" s="20">
        <f t="shared" si="12"/>
        <v>3</v>
      </c>
      <c r="C174" s="7">
        <v>1</v>
      </c>
    </row>
    <row r="175" spans="1:3" x14ac:dyDescent="0.2">
      <c r="A175" s="7">
        <v>91.614384549848893</v>
      </c>
      <c r="B175" s="20">
        <f t="shared" si="12"/>
        <v>3</v>
      </c>
      <c r="C175" s="7">
        <v>1</v>
      </c>
    </row>
    <row r="176" spans="1:3" x14ac:dyDescent="0.2">
      <c r="A176" s="7">
        <v>107.46226059440949</v>
      </c>
      <c r="B176" s="20">
        <f t="shared" si="12"/>
        <v>5</v>
      </c>
      <c r="C176" s="7">
        <v>0</v>
      </c>
    </row>
    <row r="177" spans="1:3" x14ac:dyDescent="0.2">
      <c r="A177" s="7">
        <v>106.45059703957578</v>
      </c>
      <c r="B177" s="20">
        <f t="shared" si="12"/>
        <v>5</v>
      </c>
      <c r="C177" s="7">
        <v>1</v>
      </c>
    </row>
    <row r="178" spans="1:3" x14ac:dyDescent="0.2">
      <c r="A178" s="7">
        <v>101.10676342327125</v>
      </c>
      <c r="B178" s="20">
        <f t="shared" si="12"/>
        <v>4</v>
      </c>
      <c r="C178" s="7">
        <v>0</v>
      </c>
    </row>
    <row r="179" spans="1:3" x14ac:dyDescent="0.2">
      <c r="A179" s="7">
        <v>104.10844805945075</v>
      </c>
      <c r="B179" s="20">
        <f t="shared" si="12"/>
        <v>4</v>
      </c>
      <c r="C179" s="7">
        <v>0</v>
      </c>
    </row>
    <row r="180" spans="1:3" x14ac:dyDescent="0.2">
      <c r="A180" s="7">
        <v>110.61811286325761</v>
      </c>
      <c r="B180" s="20">
        <f t="shared" si="12"/>
        <v>5</v>
      </c>
      <c r="C180" s="7">
        <v>1</v>
      </c>
    </row>
    <row r="181" spans="1:3" x14ac:dyDescent="0.2">
      <c r="A181" s="7">
        <v>79.233553456523936</v>
      </c>
      <c r="B181" s="20">
        <f t="shared" si="12"/>
        <v>2</v>
      </c>
      <c r="C181" s="7">
        <v>1</v>
      </c>
    </row>
    <row r="182" spans="1:3" x14ac:dyDescent="0.2">
      <c r="A182" s="7">
        <v>84.068648103390984</v>
      </c>
      <c r="B182" s="20">
        <f t="shared" si="12"/>
        <v>2</v>
      </c>
      <c r="C182" s="7">
        <v>0</v>
      </c>
    </row>
    <row r="183" spans="1:3" x14ac:dyDescent="0.2">
      <c r="A183" s="7">
        <v>104.84207576219069</v>
      </c>
      <c r="B183" s="20">
        <f t="shared" si="12"/>
        <v>4</v>
      </c>
      <c r="C183" s="7">
        <v>1</v>
      </c>
    </row>
    <row r="184" spans="1:3" x14ac:dyDescent="0.2">
      <c r="A184" s="7">
        <v>114.10899928362433</v>
      </c>
      <c r="B184" s="20">
        <f t="shared" si="12"/>
        <v>5</v>
      </c>
      <c r="C184" s="7">
        <v>1</v>
      </c>
    </row>
    <row r="185" spans="1:3" x14ac:dyDescent="0.2">
      <c r="A185" s="7">
        <v>121.13090603475452</v>
      </c>
      <c r="B185" s="20">
        <f t="shared" si="12"/>
        <v>6</v>
      </c>
      <c r="C185" s="7">
        <v>1</v>
      </c>
    </row>
    <row r="186" spans="1:3" x14ac:dyDescent="0.2">
      <c r="A186" s="7">
        <v>111.03648875057809</v>
      </c>
      <c r="B186" s="20">
        <f t="shared" si="12"/>
        <v>5</v>
      </c>
      <c r="C186" s="7">
        <v>1</v>
      </c>
    </row>
    <row r="187" spans="1:3" x14ac:dyDescent="0.2">
      <c r="A187" s="7">
        <v>101.23414172550568</v>
      </c>
      <c r="B187" s="20">
        <f t="shared" si="12"/>
        <v>4</v>
      </c>
      <c r="C187" s="7">
        <v>0</v>
      </c>
    </row>
    <row r="188" spans="1:3" x14ac:dyDescent="0.2">
      <c r="A188" s="7">
        <v>97.400022277262636</v>
      </c>
      <c r="B188" s="20">
        <f t="shared" si="12"/>
        <v>4</v>
      </c>
      <c r="C188" s="7">
        <v>0</v>
      </c>
    </row>
    <row r="189" spans="1:3" x14ac:dyDescent="0.2">
      <c r="A189" s="7">
        <v>79.458674735470339</v>
      </c>
      <c r="B189" s="20">
        <f t="shared" si="12"/>
        <v>2</v>
      </c>
      <c r="C189" s="7">
        <v>0</v>
      </c>
    </row>
    <row r="190" spans="1:3" x14ac:dyDescent="0.2">
      <c r="A190" s="7">
        <v>105.70202462003826</v>
      </c>
      <c r="B190" s="20">
        <f t="shared" si="12"/>
        <v>5</v>
      </c>
      <c r="C190" s="7">
        <v>0</v>
      </c>
    </row>
    <row r="191" spans="1:3" x14ac:dyDescent="0.2">
      <c r="A191" s="7">
        <v>84.974225043375341</v>
      </c>
      <c r="B191" s="20">
        <f t="shared" si="12"/>
        <v>2</v>
      </c>
      <c r="C191" s="7">
        <v>0</v>
      </c>
    </row>
    <row r="192" spans="1:3" x14ac:dyDescent="0.2">
      <c r="A192" s="7">
        <v>105.98435001858482</v>
      </c>
      <c r="B192" s="20">
        <f t="shared" si="12"/>
        <v>5</v>
      </c>
      <c r="C192" s="7">
        <v>1</v>
      </c>
    </row>
    <row r="193" spans="1:3" x14ac:dyDescent="0.2">
      <c r="A193" s="7">
        <v>77.709906181411469</v>
      </c>
      <c r="B193" s="20">
        <f t="shared" si="12"/>
        <v>2</v>
      </c>
      <c r="C193" s="7">
        <v>0</v>
      </c>
    </row>
    <row r="194" spans="1:3" x14ac:dyDescent="0.2">
      <c r="A194" s="7">
        <v>99.811334464795635</v>
      </c>
      <c r="B194" s="20">
        <f t="shared" si="12"/>
        <v>4</v>
      </c>
      <c r="C194" s="7">
        <v>1</v>
      </c>
    </row>
    <row r="195" spans="1:3" x14ac:dyDescent="0.2">
      <c r="A195" s="7">
        <v>87.22810904381646</v>
      </c>
      <c r="B195" s="20">
        <f t="shared" ref="B195:B258" si="13">VLOOKUP(A195,L$3:M$10,2)</f>
        <v>3</v>
      </c>
      <c r="C195" s="7">
        <v>0</v>
      </c>
    </row>
    <row r="196" spans="1:3" x14ac:dyDescent="0.2">
      <c r="A196" s="7">
        <v>120.47825832170351</v>
      </c>
      <c r="B196" s="20">
        <f t="shared" si="13"/>
        <v>6</v>
      </c>
      <c r="C196" s="7">
        <v>1</v>
      </c>
    </row>
    <row r="197" spans="1:3" x14ac:dyDescent="0.2">
      <c r="A197" s="7">
        <v>119.53933086011403</v>
      </c>
      <c r="B197" s="20">
        <f t="shared" si="13"/>
        <v>6</v>
      </c>
      <c r="C197" s="7">
        <v>1</v>
      </c>
    </row>
    <row r="198" spans="1:3" x14ac:dyDescent="0.2">
      <c r="A198" s="7">
        <v>130.1885396298201</v>
      </c>
      <c r="B198" s="20">
        <f t="shared" si="13"/>
        <v>7</v>
      </c>
      <c r="C198" s="7">
        <v>1</v>
      </c>
    </row>
    <row r="199" spans="1:3" x14ac:dyDescent="0.2">
      <c r="A199" s="7">
        <v>117.80127033983699</v>
      </c>
      <c r="B199" s="20">
        <f t="shared" si="13"/>
        <v>6</v>
      </c>
      <c r="C199" s="7">
        <v>1</v>
      </c>
    </row>
    <row r="200" spans="1:3" x14ac:dyDescent="0.2">
      <c r="A200" s="7">
        <v>91.222774309769761</v>
      </c>
      <c r="B200" s="20">
        <f t="shared" si="13"/>
        <v>3</v>
      </c>
      <c r="C200" s="7">
        <v>1</v>
      </c>
    </row>
    <row r="201" spans="1:3" x14ac:dyDescent="0.2">
      <c r="A201" s="7">
        <v>115.10256726986569</v>
      </c>
      <c r="B201" s="20">
        <f t="shared" si="13"/>
        <v>6</v>
      </c>
      <c r="C201" s="7">
        <v>1</v>
      </c>
    </row>
    <row r="202" spans="1:3" x14ac:dyDescent="0.2">
      <c r="A202" s="7">
        <v>96.616114120618619</v>
      </c>
      <c r="B202" s="20">
        <f t="shared" si="13"/>
        <v>4</v>
      </c>
      <c r="C202" s="7">
        <v>0</v>
      </c>
    </row>
    <row r="203" spans="1:3" x14ac:dyDescent="0.2">
      <c r="A203" s="7">
        <v>96.888738070835871</v>
      </c>
      <c r="B203" s="20">
        <f t="shared" si="13"/>
        <v>4</v>
      </c>
      <c r="C203" s="7">
        <v>0</v>
      </c>
    </row>
    <row r="204" spans="1:3" x14ac:dyDescent="0.2">
      <c r="A204" s="7">
        <v>102.60365125199948</v>
      </c>
      <c r="B204" s="20">
        <f t="shared" si="13"/>
        <v>4</v>
      </c>
      <c r="C204" s="7">
        <v>0</v>
      </c>
    </row>
    <row r="205" spans="1:3" x14ac:dyDescent="0.2">
      <c r="A205" s="7">
        <v>71.188347890039012</v>
      </c>
      <c r="B205" s="20">
        <f t="shared" si="13"/>
        <v>1</v>
      </c>
      <c r="C205" s="7">
        <v>0</v>
      </c>
    </row>
    <row r="206" spans="1:3" x14ac:dyDescent="0.2">
      <c r="A206" s="7">
        <v>94.409913040740207</v>
      </c>
      <c r="B206" s="20">
        <f t="shared" si="13"/>
        <v>3</v>
      </c>
      <c r="C206" s="7">
        <v>1</v>
      </c>
    </row>
    <row r="207" spans="1:3" x14ac:dyDescent="0.2">
      <c r="A207" s="7">
        <v>94.800642107182043</v>
      </c>
      <c r="B207" s="20">
        <f t="shared" si="13"/>
        <v>3</v>
      </c>
      <c r="C207" s="7">
        <v>0</v>
      </c>
    </row>
    <row r="208" spans="1:3" x14ac:dyDescent="0.2">
      <c r="A208" s="7">
        <v>104.27856064730284</v>
      </c>
      <c r="B208" s="20">
        <f t="shared" si="13"/>
        <v>4</v>
      </c>
      <c r="C208" s="7">
        <v>0</v>
      </c>
    </row>
    <row r="209" spans="1:3" x14ac:dyDescent="0.2">
      <c r="A209" s="7">
        <v>99.574707630687755</v>
      </c>
      <c r="B209" s="20">
        <f t="shared" si="13"/>
        <v>4</v>
      </c>
      <c r="C209" s="7">
        <v>1</v>
      </c>
    </row>
    <row r="210" spans="1:3" x14ac:dyDescent="0.2">
      <c r="A210" s="7">
        <v>85.225990374137979</v>
      </c>
      <c r="B210" s="20">
        <f t="shared" si="13"/>
        <v>3</v>
      </c>
      <c r="C210" s="7">
        <v>1</v>
      </c>
    </row>
    <row r="211" spans="1:3" x14ac:dyDescent="0.2">
      <c r="A211" s="7">
        <v>107.26167372263893</v>
      </c>
      <c r="B211" s="20">
        <f t="shared" si="13"/>
        <v>5</v>
      </c>
      <c r="C211" s="7">
        <v>1</v>
      </c>
    </row>
    <row r="212" spans="1:3" x14ac:dyDescent="0.2">
      <c r="A212" s="7">
        <v>103.14836811277573</v>
      </c>
      <c r="B212" s="20">
        <f t="shared" si="13"/>
        <v>4</v>
      </c>
      <c r="C212" s="7">
        <v>1</v>
      </c>
    </row>
    <row r="213" spans="1:3" x14ac:dyDescent="0.2">
      <c r="A213" s="7">
        <v>109.22422227727614</v>
      </c>
      <c r="B213" s="20">
        <f t="shared" si="13"/>
        <v>5</v>
      </c>
      <c r="C213" s="7">
        <v>1</v>
      </c>
    </row>
    <row r="214" spans="1:3" x14ac:dyDescent="0.2">
      <c r="A214" s="7">
        <v>109.59078287744114</v>
      </c>
      <c r="B214" s="20">
        <f t="shared" si="13"/>
        <v>5</v>
      </c>
      <c r="C214" s="7">
        <v>1</v>
      </c>
    </row>
    <row r="215" spans="1:3" x14ac:dyDescent="0.2">
      <c r="A215" s="7">
        <v>82.782618988361534</v>
      </c>
      <c r="B215" s="20">
        <f t="shared" si="13"/>
        <v>2</v>
      </c>
      <c r="C215" s="7">
        <v>1</v>
      </c>
    </row>
    <row r="216" spans="1:3" x14ac:dyDescent="0.2">
      <c r="A216" s="7">
        <v>99.383953546841838</v>
      </c>
      <c r="B216" s="20">
        <f t="shared" si="13"/>
        <v>4</v>
      </c>
      <c r="C216" s="7">
        <v>0</v>
      </c>
    </row>
    <row r="217" spans="1:3" x14ac:dyDescent="0.2">
      <c r="A217" s="7">
        <v>105.52541259771111</v>
      </c>
      <c r="B217" s="20">
        <f t="shared" si="13"/>
        <v>5</v>
      </c>
      <c r="C217" s="7">
        <v>1</v>
      </c>
    </row>
    <row r="218" spans="1:3" x14ac:dyDescent="0.2">
      <c r="A218" s="7">
        <v>104.96671886803648</v>
      </c>
      <c r="B218" s="20">
        <f t="shared" si="13"/>
        <v>4</v>
      </c>
      <c r="C218" s="7">
        <v>1</v>
      </c>
    </row>
    <row r="219" spans="1:3" x14ac:dyDescent="0.2">
      <c r="A219" s="7">
        <v>93.349924665994479</v>
      </c>
      <c r="B219" s="20">
        <f t="shared" si="13"/>
        <v>3</v>
      </c>
      <c r="C219" s="7">
        <v>0</v>
      </c>
    </row>
    <row r="220" spans="1:3" x14ac:dyDescent="0.2">
      <c r="A220" s="7">
        <v>110.11996248710106</v>
      </c>
      <c r="B220" s="20">
        <f t="shared" si="13"/>
        <v>5</v>
      </c>
      <c r="C220" s="7">
        <v>1</v>
      </c>
    </row>
    <row r="221" spans="1:3" x14ac:dyDescent="0.2">
      <c r="A221" s="7">
        <v>95.57749711085053</v>
      </c>
      <c r="B221" s="20">
        <f t="shared" si="13"/>
        <v>4</v>
      </c>
      <c r="C221" s="7">
        <v>0</v>
      </c>
    </row>
    <row r="222" spans="1:3" x14ac:dyDescent="0.2">
      <c r="A222" s="7">
        <v>73.591691319206632</v>
      </c>
      <c r="B222" s="20">
        <f t="shared" si="13"/>
        <v>1</v>
      </c>
      <c r="C222" s="7">
        <v>1</v>
      </c>
    </row>
    <row r="223" spans="1:3" x14ac:dyDescent="0.2">
      <c r="A223" s="7">
        <v>88.900894355960475</v>
      </c>
      <c r="B223" s="20">
        <f t="shared" si="13"/>
        <v>3</v>
      </c>
      <c r="C223" s="7">
        <v>1</v>
      </c>
    </row>
    <row r="224" spans="1:3" x14ac:dyDescent="0.2">
      <c r="A224" s="7">
        <v>107.07072168111922</v>
      </c>
      <c r="B224" s="20">
        <f t="shared" si="13"/>
        <v>5</v>
      </c>
      <c r="C224" s="7">
        <v>0</v>
      </c>
    </row>
    <row r="225" spans="1:3" x14ac:dyDescent="0.2">
      <c r="A225" s="7">
        <v>103.6445749409741</v>
      </c>
      <c r="B225" s="20">
        <f t="shared" si="13"/>
        <v>4</v>
      </c>
      <c r="C225" s="7">
        <v>0</v>
      </c>
    </row>
    <row r="226" spans="1:3" x14ac:dyDescent="0.2">
      <c r="A226" s="7">
        <v>106.33438839501075</v>
      </c>
      <c r="B226" s="20">
        <f t="shared" si="13"/>
        <v>5</v>
      </c>
      <c r="C226" s="7">
        <v>0</v>
      </c>
    </row>
    <row r="227" spans="1:3" x14ac:dyDescent="0.2">
      <c r="A227" s="7">
        <v>85.683637956577201</v>
      </c>
      <c r="B227" s="20">
        <f t="shared" si="13"/>
        <v>3</v>
      </c>
      <c r="C227" s="7">
        <v>0</v>
      </c>
    </row>
    <row r="228" spans="1:3" x14ac:dyDescent="0.2">
      <c r="A228" s="7">
        <v>110.32535917813325</v>
      </c>
      <c r="B228" s="20">
        <f t="shared" si="13"/>
        <v>5</v>
      </c>
      <c r="C228" s="7">
        <v>1</v>
      </c>
    </row>
    <row r="229" spans="1:3" x14ac:dyDescent="0.2">
      <c r="A229" s="7">
        <v>116.88079571584603</v>
      </c>
      <c r="B229" s="20">
        <f t="shared" si="13"/>
        <v>6</v>
      </c>
      <c r="C229" s="7">
        <v>1</v>
      </c>
    </row>
    <row r="230" spans="1:3" x14ac:dyDescent="0.2">
      <c r="A230" s="7">
        <v>100.2418435998374</v>
      </c>
      <c r="B230" s="20">
        <f t="shared" si="13"/>
        <v>4</v>
      </c>
      <c r="C230" s="7">
        <v>1</v>
      </c>
    </row>
    <row r="231" spans="1:3" x14ac:dyDescent="0.2">
      <c r="A231" s="7">
        <v>72.979733274220692</v>
      </c>
      <c r="B231" s="20">
        <f t="shared" si="13"/>
        <v>1</v>
      </c>
      <c r="C231" s="7">
        <v>0</v>
      </c>
    </row>
    <row r="232" spans="1:3" x14ac:dyDescent="0.2">
      <c r="A232" s="7">
        <v>95.735813880197782</v>
      </c>
      <c r="B232" s="20">
        <f t="shared" si="13"/>
        <v>4</v>
      </c>
      <c r="C232" s="7">
        <v>1</v>
      </c>
    </row>
    <row r="233" spans="1:3" x14ac:dyDescent="0.2">
      <c r="A233" s="7">
        <v>109.04446534199229</v>
      </c>
      <c r="B233" s="20">
        <f t="shared" si="13"/>
        <v>5</v>
      </c>
      <c r="C233" s="7">
        <v>1</v>
      </c>
    </row>
    <row r="234" spans="1:3" x14ac:dyDescent="0.2">
      <c r="A234" s="7">
        <v>129.59762825876135</v>
      </c>
      <c r="B234" s="20">
        <f t="shared" si="13"/>
        <v>7</v>
      </c>
      <c r="C234" s="7">
        <v>1</v>
      </c>
    </row>
    <row r="235" spans="1:3" x14ac:dyDescent="0.2">
      <c r="A235" s="7">
        <v>97.643419916587874</v>
      </c>
      <c r="B235" s="20">
        <f t="shared" si="13"/>
        <v>4</v>
      </c>
      <c r="C235" s="7">
        <v>0</v>
      </c>
    </row>
    <row r="236" spans="1:3" x14ac:dyDescent="0.2">
      <c r="A236" s="7">
        <v>127.02491438271107</v>
      </c>
      <c r="B236" s="20">
        <f t="shared" si="13"/>
        <v>7</v>
      </c>
      <c r="C236" s="7">
        <v>1</v>
      </c>
    </row>
    <row r="237" spans="1:3" x14ac:dyDescent="0.2">
      <c r="A237" s="7">
        <v>82.5007483375243</v>
      </c>
      <c r="B237" s="20">
        <f t="shared" si="13"/>
        <v>2</v>
      </c>
      <c r="C237" s="7">
        <v>0</v>
      </c>
    </row>
    <row r="238" spans="1:3" x14ac:dyDescent="0.2">
      <c r="A238" s="7">
        <v>90.284506000239361</v>
      </c>
      <c r="B238" s="20">
        <f t="shared" si="13"/>
        <v>3</v>
      </c>
      <c r="C238" s="7">
        <v>0</v>
      </c>
    </row>
    <row r="239" spans="1:3" x14ac:dyDescent="0.2">
      <c r="A239" s="7">
        <v>98.748145739438058</v>
      </c>
      <c r="B239" s="20">
        <f t="shared" si="13"/>
        <v>4</v>
      </c>
      <c r="C239" s="7">
        <v>1</v>
      </c>
    </row>
    <row r="240" spans="1:3" x14ac:dyDescent="0.2">
      <c r="A240" s="7">
        <v>88.161168971198066</v>
      </c>
      <c r="B240" s="20">
        <f t="shared" si="13"/>
        <v>3</v>
      </c>
      <c r="C240" s="7">
        <v>0</v>
      </c>
    </row>
    <row r="241" spans="1:3" x14ac:dyDescent="0.2">
      <c r="A241" s="7">
        <v>100.59457646216644</v>
      </c>
      <c r="B241" s="20">
        <f t="shared" si="13"/>
        <v>4</v>
      </c>
      <c r="C241" s="7">
        <v>0</v>
      </c>
    </row>
    <row r="242" spans="1:3" x14ac:dyDescent="0.2">
      <c r="A242" s="7">
        <v>109.81327400965422</v>
      </c>
      <c r="B242" s="20">
        <f t="shared" si="13"/>
        <v>5</v>
      </c>
      <c r="C242" s="7">
        <v>0</v>
      </c>
    </row>
    <row r="243" spans="1:3" x14ac:dyDescent="0.2">
      <c r="A243" s="7">
        <v>103.01028788002949</v>
      </c>
      <c r="B243" s="20">
        <f t="shared" si="13"/>
        <v>4</v>
      </c>
      <c r="C243" s="7">
        <v>0</v>
      </c>
    </row>
    <row r="244" spans="1:3" x14ac:dyDescent="0.2">
      <c r="A244" s="7">
        <v>107.147716788748</v>
      </c>
      <c r="B244" s="20">
        <f t="shared" si="13"/>
        <v>5</v>
      </c>
      <c r="C244" s="7">
        <v>0</v>
      </c>
    </row>
    <row r="245" spans="1:3" x14ac:dyDescent="0.2">
      <c r="A245" s="7">
        <v>111.13793105295689</v>
      </c>
      <c r="B245" s="20">
        <f t="shared" si="13"/>
        <v>5</v>
      </c>
      <c r="C245" s="7">
        <v>1</v>
      </c>
    </row>
    <row r="246" spans="1:3" x14ac:dyDescent="0.2">
      <c r="A246" s="7">
        <v>88.779579156990934</v>
      </c>
      <c r="B246" s="20">
        <f t="shared" si="13"/>
        <v>3</v>
      </c>
      <c r="C246" s="7">
        <v>0</v>
      </c>
    </row>
    <row r="247" spans="1:3" x14ac:dyDescent="0.2">
      <c r="A247" s="7">
        <v>124.43237280410567</v>
      </c>
      <c r="B247" s="20">
        <f t="shared" si="13"/>
        <v>6</v>
      </c>
      <c r="C247" s="7">
        <v>1</v>
      </c>
    </row>
    <row r="248" spans="1:3" x14ac:dyDescent="0.2">
      <c r="A248" s="7">
        <v>75.148349708386363</v>
      </c>
      <c r="B248" s="20">
        <f t="shared" si="13"/>
        <v>2</v>
      </c>
      <c r="C248" s="7">
        <v>1</v>
      </c>
    </row>
    <row r="249" spans="1:3" x14ac:dyDescent="0.2">
      <c r="A249" s="7">
        <v>115.97562486353777</v>
      </c>
      <c r="B249" s="20">
        <f t="shared" si="13"/>
        <v>6</v>
      </c>
      <c r="C249" s="7">
        <v>1</v>
      </c>
    </row>
    <row r="250" spans="1:3" x14ac:dyDescent="0.2">
      <c r="A250" s="7">
        <v>86.145710117045923</v>
      </c>
      <c r="B250" s="20">
        <f t="shared" si="13"/>
        <v>3</v>
      </c>
      <c r="C250" s="7">
        <v>0</v>
      </c>
    </row>
    <row r="251" spans="1:3" x14ac:dyDescent="0.2">
      <c r="A251" s="7">
        <v>93.594182113693122</v>
      </c>
      <c r="B251" s="20">
        <f t="shared" si="13"/>
        <v>3</v>
      </c>
      <c r="C251" s="7">
        <v>1</v>
      </c>
    </row>
    <row r="252" spans="1:3" x14ac:dyDescent="0.2">
      <c r="A252" s="7">
        <v>99.734772899780495</v>
      </c>
      <c r="B252" s="20">
        <f t="shared" si="13"/>
        <v>4</v>
      </c>
      <c r="C252" s="7">
        <v>1</v>
      </c>
    </row>
    <row r="253" spans="1:3" x14ac:dyDescent="0.2">
      <c r="A253" s="7">
        <v>98.206632961074547</v>
      </c>
      <c r="B253" s="20">
        <f t="shared" si="13"/>
        <v>4</v>
      </c>
      <c r="C253" s="7">
        <v>1</v>
      </c>
    </row>
    <row r="254" spans="1:3" x14ac:dyDescent="0.2">
      <c r="A254" s="7">
        <v>102.86326124073754</v>
      </c>
      <c r="B254" s="20">
        <f t="shared" si="13"/>
        <v>4</v>
      </c>
      <c r="C254" s="7">
        <v>1</v>
      </c>
    </row>
    <row r="255" spans="1:3" x14ac:dyDescent="0.2">
      <c r="A255" s="7">
        <v>90.750016100086185</v>
      </c>
      <c r="B255" s="20">
        <f t="shared" si="13"/>
        <v>3</v>
      </c>
      <c r="C255" s="7">
        <v>0</v>
      </c>
    </row>
    <row r="256" spans="1:3" x14ac:dyDescent="0.2">
      <c r="A256" s="7">
        <v>96.232608969651807</v>
      </c>
      <c r="B256" s="20">
        <f t="shared" si="13"/>
        <v>4</v>
      </c>
      <c r="C256" s="7">
        <v>0</v>
      </c>
    </row>
    <row r="257" spans="1:3" x14ac:dyDescent="0.2">
      <c r="A257" s="7">
        <v>115.37845568851989</v>
      </c>
      <c r="B257" s="20">
        <f t="shared" si="13"/>
        <v>6</v>
      </c>
      <c r="C257" s="7">
        <v>1</v>
      </c>
    </row>
    <row r="258" spans="1:3" x14ac:dyDescent="0.2">
      <c r="A258" s="7">
        <v>92.57515891607261</v>
      </c>
      <c r="B258" s="20">
        <f t="shared" si="13"/>
        <v>3</v>
      </c>
      <c r="C258" s="7">
        <v>0</v>
      </c>
    </row>
    <row r="259" spans="1:3" x14ac:dyDescent="0.2">
      <c r="A259" s="7">
        <v>87.851743812338086</v>
      </c>
      <c r="B259" s="20">
        <f t="shared" ref="B259:B301" si="14">VLOOKUP(A259,L$3:M$10,2)</f>
        <v>3</v>
      </c>
      <c r="C259" s="7">
        <v>0</v>
      </c>
    </row>
    <row r="260" spans="1:3" x14ac:dyDescent="0.2">
      <c r="A260" s="7">
        <v>88.498907986840521</v>
      </c>
      <c r="B260" s="20">
        <f t="shared" si="14"/>
        <v>3</v>
      </c>
      <c r="C260" s="7">
        <v>0</v>
      </c>
    </row>
    <row r="261" spans="1:3" x14ac:dyDescent="0.2">
      <c r="A261" s="7">
        <v>91.01850002980089</v>
      </c>
      <c r="B261" s="20">
        <f t="shared" si="14"/>
        <v>3</v>
      </c>
      <c r="C261" s="7">
        <v>1</v>
      </c>
    </row>
    <row r="262" spans="1:3" x14ac:dyDescent="0.2">
      <c r="A262" s="7">
        <v>92.220653162057175</v>
      </c>
      <c r="B262" s="20">
        <f t="shared" si="14"/>
        <v>3</v>
      </c>
      <c r="C262" s="7">
        <v>0</v>
      </c>
    </row>
    <row r="263" spans="1:3" x14ac:dyDescent="0.2">
      <c r="A263" s="7">
        <v>103.42989296234427</v>
      </c>
      <c r="B263" s="20">
        <f t="shared" si="14"/>
        <v>4</v>
      </c>
      <c r="C263" s="7">
        <v>0</v>
      </c>
    </row>
    <row r="264" spans="1:3" x14ac:dyDescent="0.2">
      <c r="A264" s="7">
        <v>82.204347052205577</v>
      </c>
      <c r="B264" s="20">
        <f t="shared" si="14"/>
        <v>2</v>
      </c>
      <c r="C264" s="7">
        <v>0</v>
      </c>
    </row>
    <row r="265" spans="1:3" x14ac:dyDescent="0.2">
      <c r="A265" s="7">
        <v>75.262370884221653</v>
      </c>
      <c r="B265" s="20">
        <f t="shared" si="14"/>
        <v>2</v>
      </c>
      <c r="C265" s="7">
        <v>1</v>
      </c>
    </row>
    <row r="266" spans="1:3" x14ac:dyDescent="0.2">
      <c r="A266" s="7">
        <v>115.25455953753035</v>
      </c>
      <c r="B266" s="20">
        <f t="shared" si="14"/>
        <v>6</v>
      </c>
      <c r="C266" s="7">
        <v>0</v>
      </c>
    </row>
    <row r="267" spans="1:3" x14ac:dyDescent="0.2">
      <c r="A267" s="7">
        <v>113.18101235786031</v>
      </c>
      <c r="B267" s="20">
        <f t="shared" si="14"/>
        <v>5</v>
      </c>
      <c r="C267" s="7">
        <v>1</v>
      </c>
    </row>
    <row r="268" spans="1:3" x14ac:dyDescent="0.2">
      <c r="A268" s="7">
        <v>95.4186312880353</v>
      </c>
      <c r="B268" s="20">
        <f t="shared" si="14"/>
        <v>4</v>
      </c>
      <c r="C268" s="7">
        <v>1</v>
      </c>
    </row>
    <row r="269" spans="1:3" x14ac:dyDescent="0.2">
      <c r="A269" s="7">
        <v>105.22917649407097</v>
      </c>
      <c r="B269" s="20">
        <f t="shared" si="14"/>
        <v>5</v>
      </c>
      <c r="C269" s="7">
        <v>0</v>
      </c>
    </row>
    <row r="270" spans="1:3" x14ac:dyDescent="0.2">
      <c r="A270" s="7">
        <v>103.21335474164377</v>
      </c>
      <c r="B270" s="20">
        <f t="shared" si="14"/>
        <v>4</v>
      </c>
      <c r="C270" s="7">
        <v>0</v>
      </c>
    </row>
    <row r="271" spans="1:3" x14ac:dyDescent="0.2">
      <c r="A271" s="7">
        <v>90.579819305824884</v>
      </c>
      <c r="B271" s="20">
        <f t="shared" si="14"/>
        <v>3</v>
      </c>
      <c r="C271" s="7">
        <v>0</v>
      </c>
    </row>
    <row r="272" spans="1:3" x14ac:dyDescent="0.2">
      <c r="A272" s="7">
        <v>83.196103324755967</v>
      </c>
      <c r="B272" s="20">
        <f t="shared" si="14"/>
        <v>2</v>
      </c>
      <c r="C272" s="7">
        <v>1</v>
      </c>
    </row>
    <row r="273" spans="1:3" x14ac:dyDescent="0.2">
      <c r="A273" s="7">
        <v>100.94817774858362</v>
      </c>
      <c r="B273" s="20">
        <f t="shared" si="14"/>
        <v>4</v>
      </c>
      <c r="C273" s="7">
        <v>1</v>
      </c>
    </row>
    <row r="274" spans="1:3" x14ac:dyDescent="0.2">
      <c r="A274" s="7">
        <v>90.429168871482602</v>
      </c>
      <c r="B274" s="20">
        <f t="shared" si="14"/>
        <v>3</v>
      </c>
      <c r="C274" s="7">
        <v>0</v>
      </c>
    </row>
    <row r="275" spans="1:3" x14ac:dyDescent="0.2">
      <c r="A275" s="7">
        <v>106.10241595561524</v>
      </c>
      <c r="B275" s="20">
        <f t="shared" si="14"/>
        <v>5</v>
      </c>
      <c r="C275" s="7">
        <v>1</v>
      </c>
    </row>
    <row r="276" spans="1:3" x14ac:dyDescent="0.2">
      <c r="A276" s="7">
        <v>78.002138117032956</v>
      </c>
      <c r="B276" s="20">
        <f t="shared" si="14"/>
        <v>2</v>
      </c>
      <c r="C276" s="7">
        <v>0</v>
      </c>
    </row>
    <row r="277" spans="1:3" x14ac:dyDescent="0.2">
      <c r="A277" s="7">
        <v>105.8350710001356</v>
      </c>
      <c r="B277" s="20">
        <f t="shared" si="14"/>
        <v>5</v>
      </c>
      <c r="C277" s="7">
        <v>0</v>
      </c>
    </row>
    <row r="278" spans="1:3" x14ac:dyDescent="0.2">
      <c r="A278" s="7">
        <v>96.099514591065514</v>
      </c>
      <c r="B278" s="20">
        <f t="shared" si="14"/>
        <v>4</v>
      </c>
      <c r="C278" s="7">
        <v>0</v>
      </c>
    </row>
    <row r="279" spans="1:3" x14ac:dyDescent="0.2">
      <c r="A279" s="7">
        <v>98.134410118141631</v>
      </c>
      <c r="B279" s="20">
        <f t="shared" si="14"/>
        <v>4</v>
      </c>
      <c r="C279" s="7">
        <v>0</v>
      </c>
    </row>
    <row r="280" spans="1:3" x14ac:dyDescent="0.2">
      <c r="A280" s="7">
        <v>121.80628676186693</v>
      </c>
      <c r="B280" s="20">
        <f t="shared" si="14"/>
        <v>6</v>
      </c>
      <c r="C280" s="7">
        <v>0</v>
      </c>
    </row>
    <row r="281" spans="1:3" x14ac:dyDescent="0.2">
      <c r="A281" s="7">
        <v>85.564507565197758</v>
      </c>
      <c r="B281" s="20">
        <f t="shared" si="14"/>
        <v>3</v>
      </c>
      <c r="C281" s="7">
        <v>0</v>
      </c>
    </row>
    <row r="282" spans="1:3" x14ac:dyDescent="0.2">
      <c r="A282" s="7">
        <v>112.48451964362255</v>
      </c>
      <c r="B282" s="20">
        <f t="shared" si="14"/>
        <v>5</v>
      </c>
      <c r="C282" s="7">
        <v>1</v>
      </c>
    </row>
    <row r="283" spans="1:3" x14ac:dyDescent="0.2">
      <c r="A283" s="7">
        <v>91.80004791735405</v>
      </c>
      <c r="B283" s="20">
        <f t="shared" si="14"/>
        <v>3</v>
      </c>
      <c r="C283" s="7">
        <v>1</v>
      </c>
    </row>
    <row r="284" spans="1:3" x14ac:dyDescent="0.2">
      <c r="A284" s="7">
        <v>83.438027750189661</v>
      </c>
      <c r="B284" s="20">
        <f t="shared" si="14"/>
        <v>2</v>
      </c>
      <c r="C284" s="7">
        <v>0</v>
      </c>
    </row>
    <row r="285" spans="1:3" x14ac:dyDescent="0.2">
      <c r="A285" s="7">
        <v>94.211562559284843</v>
      </c>
      <c r="B285" s="20">
        <f t="shared" si="14"/>
        <v>3</v>
      </c>
      <c r="C285" s="7">
        <v>0</v>
      </c>
    </row>
    <row r="286" spans="1:3" x14ac:dyDescent="0.2">
      <c r="A286" s="7">
        <v>112.24587555251676</v>
      </c>
      <c r="B286" s="20">
        <f t="shared" si="14"/>
        <v>5</v>
      </c>
      <c r="C286" s="7">
        <v>1</v>
      </c>
    </row>
    <row r="287" spans="1:3" x14ac:dyDescent="0.2">
      <c r="A287" s="7">
        <v>125.63409323892792</v>
      </c>
      <c r="B287" s="20">
        <f t="shared" si="14"/>
        <v>7</v>
      </c>
      <c r="C287" s="7">
        <v>1</v>
      </c>
    </row>
    <row r="288" spans="1:3" x14ac:dyDescent="0.2">
      <c r="A288" s="7">
        <v>101.80216178925681</v>
      </c>
      <c r="B288" s="20">
        <f t="shared" si="14"/>
        <v>4</v>
      </c>
      <c r="C288" s="7">
        <v>1</v>
      </c>
    </row>
    <row r="289" spans="1:3" x14ac:dyDescent="0.2">
      <c r="A289" s="7">
        <v>121.31594431177191</v>
      </c>
      <c r="B289" s="20">
        <f t="shared" si="14"/>
        <v>6</v>
      </c>
      <c r="C289" s="7">
        <v>0</v>
      </c>
    </row>
    <row r="290" spans="1:3" x14ac:dyDescent="0.2">
      <c r="A290" s="7">
        <v>105.32433337351381</v>
      </c>
      <c r="B290" s="20">
        <f t="shared" si="14"/>
        <v>5</v>
      </c>
      <c r="C290" s="7">
        <v>1</v>
      </c>
    </row>
    <row r="291" spans="1:3" x14ac:dyDescent="0.2">
      <c r="A291" s="7">
        <v>104.56845521179845</v>
      </c>
      <c r="B291" s="20">
        <f t="shared" si="14"/>
        <v>4</v>
      </c>
      <c r="C291" s="7">
        <v>1</v>
      </c>
    </row>
    <row r="292" spans="1:3" x14ac:dyDescent="0.2">
      <c r="A292" s="7">
        <v>101.44225248791666</v>
      </c>
      <c r="B292" s="20">
        <f t="shared" si="14"/>
        <v>4</v>
      </c>
      <c r="C292" s="7">
        <v>0</v>
      </c>
    </row>
    <row r="293" spans="1:3" x14ac:dyDescent="0.2">
      <c r="A293" s="7">
        <v>112.93386164025915</v>
      </c>
      <c r="B293" s="20">
        <f t="shared" si="14"/>
        <v>5</v>
      </c>
      <c r="C293" s="7">
        <v>1</v>
      </c>
    </row>
    <row r="294" spans="1:3" x14ac:dyDescent="0.2">
      <c r="A294" s="7">
        <v>88.70806728572407</v>
      </c>
      <c r="B294" s="20">
        <f t="shared" si="14"/>
        <v>3</v>
      </c>
      <c r="C294" s="7">
        <v>1</v>
      </c>
    </row>
    <row r="295" spans="1:3" x14ac:dyDescent="0.2">
      <c r="A295" s="7">
        <v>89.40680046862434</v>
      </c>
      <c r="B295" s="20">
        <f t="shared" si="14"/>
        <v>3</v>
      </c>
      <c r="C295" s="7">
        <v>0</v>
      </c>
    </row>
    <row r="296" spans="1:3" x14ac:dyDescent="0.2">
      <c r="A296" s="7">
        <v>131.79172808951881</v>
      </c>
      <c r="B296" s="20">
        <f t="shared" si="14"/>
        <v>7</v>
      </c>
      <c r="C296" s="7">
        <v>1</v>
      </c>
    </row>
    <row r="297" spans="1:3" x14ac:dyDescent="0.2">
      <c r="A297" s="7">
        <v>80.318333631905588</v>
      </c>
      <c r="B297" s="20">
        <f t="shared" si="14"/>
        <v>2</v>
      </c>
      <c r="C297" s="7">
        <v>0</v>
      </c>
    </row>
    <row r="298" spans="1:3" x14ac:dyDescent="0.2">
      <c r="A298" s="7">
        <v>120.79060623047724</v>
      </c>
      <c r="B298" s="20">
        <f t="shared" si="14"/>
        <v>6</v>
      </c>
      <c r="C298" s="7">
        <v>1</v>
      </c>
    </row>
    <row r="299" spans="1:3" x14ac:dyDescent="0.2">
      <c r="A299" s="7">
        <v>99.247290500672534</v>
      </c>
      <c r="B299" s="20">
        <f t="shared" si="14"/>
        <v>4</v>
      </c>
      <c r="C299" s="7">
        <v>0</v>
      </c>
    </row>
    <row r="300" spans="1:3" x14ac:dyDescent="0.2">
      <c r="A300" s="7">
        <v>117.37538393307173</v>
      </c>
      <c r="B300" s="20">
        <f t="shared" si="14"/>
        <v>6</v>
      </c>
      <c r="C300" s="7">
        <v>1</v>
      </c>
    </row>
    <row r="301" spans="1:3" x14ac:dyDescent="0.2">
      <c r="A301" s="7">
        <v>97.784331333063079</v>
      </c>
      <c r="B301" s="20">
        <f t="shared" si="14"/>
        <v>4</v>
      </c>
      <c r="C301" s="7">
        <v>0</v>
      </c>
    </row>
  </sheetData>
  <pageMargins left="0.7" right="0.7" top="0.75" bottom="0.75" header="0.3" footer="0.3"/>
  <pageSetup orientation="portrait" verticalDpi="0" r:id="rId1"/>
  <headerFooter>
    <oddHeader>&amp;L2017-Schield-ASA&amp;CCompare Linear OLS with Logistic MLE
Binary Outcome; Continuous Predictor and Confounder&amp;RV1</oddHeader>
    <oddFooter>&amp;L&amp;F&amp;C&amp;A&amp;RBinary138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1"/>
  <sheetViews>
    <sheetView showGridLines="0" tabSelected="1" view="pageLayout" topLeftCell="A7" zoomScaleNormal="100" workbookViewId="0">
      <selection activeCell="J20" sqref="J20"/>
    </sheetView>
  </sheetViews>
  <sheetFormatPr defaultRowHeight="12.75" x14ac:dyDescent="0.2"/>
  <cols>
    <col min="1" max="2" width="6.42578125" style="11" customWidth="1"/>
    <col min="3" max="3" width="5.140625" style="4" customWidth="1"/>
    <col min="4" max="4" width="2.85546875" style="4" customWidth="1"/>
    <col min="5" max="8" width="9.140625" style="4"/>
    <col min="9" max="9" width="13" style="4" bestFit="1" customWidth="1"/>
    <col min="10" max="11" width="12.28515625" style="4" bestFit="1" customWidth="1"/>
    <col min="12" max="16384" width="9.140625" style="4"/>
  </cols>
  <sheetData>
    <row r="1" spans="1:19" x14ac:dyDescent="0.2">
      <c r="A1" s="1" t="s">
        <v>3</v>
      </c>
      <c r="B1" s="20" t="s">
        <v>46</v>
      </c>
      <c r="C1" s="2" t="s">
        <v>6</v>
      </c>
      <c r="D1" s="3"/>
      <c r="F1" s="4" t="s">
        <v>45</v>
      </c>
      <c r="L1" s="23" t="str">
        <f t="shared" ref="L1:R1" si="0">CHAR(COLUMN()+64)</f>
        <v>L</v>
      </c>
      <c r="M1" s="23" t="str">
        <f t="shared" si="0"/>
        <v>M</v>
      </c>
      <c r="N1" s="23" t="str">
        <f t="shared" si="0"/>
        <v>N</v>
      </c>
      <c r="O1" s="23" t="str">
        <f t="shared" si="0"/>
        <v>O</v>
      </c>
      <c r="P1" s="23" t="str">
        <f t="shared" si="0"/>
        <v>P</v>
      </c>
      <c r="Q1" s="23" t="str">
        <f t="shared" si="0"/>
        <v>Q</v>
      </c>
      <c r="R1" s="23" t="str">
        <f t="shared" si="0"/>
        <v>R</v>
      </c>
    </row>
    <row r="2" spans="1:19" x14ac:dyDescent="0.2">
      <c r="A2" s="5">
        <v>112.72366084917687</v>
      </c>
      <c r="B2" s="20">
        <f>VLOOKUP(A2,L$3:M$10,2)</f>
        <v>7</v>
      </c>
      <c r="C2" s="7">
        <v>1</v>
      </c>
      <c r="D2" s="3"/>
      <c r="E2" s="4" t="s">
        <v>34</v>
      </c>
      <c r="J2" s="4" t="s">
        <v>40</v>
      </c>
      <c r="L2" s="8" t="s">
        <v>59</v>
      </c>
      <c r="M2" s="8" t="s">
        <v>47</v>
      </c>
      <c r="N2" s="8" t="s">
        <v>48</v>
      </c>
      <c r="O2" s="8" t="s">
        <v>49</v>
      </c>
      <c r="P2" s="8" t="s">
        <v>50</v>
      </c>
      <c r="Q2" s="8" t="s">
        <v>54</v>
      </c>
      <c r="R2" s="23">
        <v>2</v>
      </c>
    </row>
    <row r="3" spans="1:19" x14ac:dyDescent="0.2">
      <c r="A3" s="5">
        <v>107.09497207008403</v>
      </c>
      <c r="B3" s="20">
        <f t="shared" ref="B3:B66" si="1">VLOOKUP(A3,L$3:M$10,2)</f>
        <v>5</v>
      </c>
      <c r="C3" s="7">
        <v>1</v>
      </c>
      <c r="D3" s="3"/>
      <c r="E3" s="9">
        <f>INTERCEPT(C$1:C$301,A$1:A$301)</f>
        <v>-1.5784447930633645</v>
      </c>
      <c r="F3" s="4" t="str">
        <f ca="1">_xlfn.FORMULATEXT(E3)</f>
        <v>=INTERCEPT(C$1:C$301,A$1:A$301)</v>
      </c>
      <c r="J3" s="4">
        <v>-11.96</v>
      </c>
      <c r="L3" s="22">
        <v>68</v>
      </c>
      <c r="M3" s="4">
        <v>1</v>
      </c>
      <c r="N3" s="9">
        <f t="shared" ref="N3:N11" si="2">AVERAGEIFS(A2:A301,B2:B301,M3)</f>
        <v>80.350150979221027</v>
      </c>
      <c r="O3" s="18">
        <f t="shared" ref="O3:O11" si="3">AVERAGEIFS(C2:C301,B2:B301,"="&amp;M3)</f>
        <v>0.1</v>
      </c>
      <c r="P3" s="18">
        <f>LN(O3/(1-O3))</f>
        <v>-2.1972245773362191</v>
      </c>
      <c r="Q3" s="18">
        <f>1/(1+EXP(-O$13-O$14*N3))</f>
        <v>8.4914723835156941E-2</v>
      </c>
      <c r="R3" s="23">
        <v>3</v>
      </c>
    </row>
    <row r="4" spans="1:19" x14ac:dyDescent="0.2">
      <c r="A4" s="5">
        <v>102.86866518555397</v>
      </c>
      <c r="B4" s="20">
        <f t="shared" si="1"/>
        <v>5</v>
      </c>
      <c r="C4" s="7">
        <v>0</v>
      </c>
      <c r="D4" s="3"/>
      <c r="E4" s="9">
        <f>SLOPE(C$1:C$301,A$1:A$301)</f>
        <v>2.078323200155377E-2</v>
      </c>
      <c r="F4" s="4" t="str">
        <f ca="1">_xlfn.FORMULATEXT(E4)</f>
        <v>=SLOPE(C$1:C$301,A$1:A$301)</v>
      </c>
      <c r="J4" s="4">
        <v>0.1196</v>
      </c>
      <c r="L4" s="4">
        <v>87.5</v>
      </c>
      <c r="M4" s="4">
        <v>2</v>
      </c>
      <c r="N4" s="9">
        <f t="shared" si="2"/>
        <v>90.077354288804187</v>
      </c>
      <c r="O4" s="18">
        <f t="shared" si="3"/>
        <v>0.29032258064516131</v>
      </c>
      <c r="P4" s="18">
        <f t="shared" ref="P4:P11" si="4">LN(O4/(1-O4))</f>
        <v>-0.89381787602209639</v>
      </c>
      <c r="Q4" s="18">
        <f t="shared" ref="Q4:Q11" si="5">1/(1+EXP(-O$13-O$14*N4))</f>
        <v>0.2389518979216548</v>
      </c>
      <c r="R4" s="23">
        <v>4</v>
      </c>
    </row>
    <row r="5" spans="1:19" x14ac:dyDescent="0.2">
      <c r="A5" s="5">
        <v>105.10746636051363</v>
      </c>
      <c r="B5" s="20">
        <f t="shared" si="1"/>
        <v>5</v>
      </c>
      <c r="C5" s="7">
        <v>1</v>
      </c>
      <c r="D5" s="3"/>
      <c r="E5" s="9">
        <f>CORREL(A1:A301, C1:C301)</f>
        <v>0.57691359751513704</v>
      </c>
      <c r="F5" s="4" t="str">
        <f ca="1">_xlfn.FORMULATEXT(E5)</f>
        <v>=CORREL(A1:A301, C1:C301)</v>
      </c>
      <c r="L5" s="4">
        <v>92.5</v>
      </c>
      <c r="M5" s="4">
        <v>3</v>
      </c>
      <c r="N5" s="9">
        <f t="shared" si="2"/>
        <v>95.014391559093937</v>
      </c>
      <c r="O5" s="18">
        <f t="shared" si="3"/>
        <v>0.35135135135135137</v>
      </c>
      <c r="P5" s="18">
        <f t="shared" si="4"/>
        <v>-0.6131044728864089</v>
      </c>
      <c r="Q5" s="18">
        <f t="shared" si="5"/>
        <v>0.36824243631746006</v>
      </c>
      <c r="R5" s="23">
        <v>5</v>
      </c>
    </row>
    <row r="6" spans="1:19" x14ac:dyDescent="0.2">
      <c r="A6" s="5">
        <v>78.254483777942227</v>
      </c>
      <c r="B6" s="20">
        <f t="shared" si="1"/>
        <v>1</v>
      </c>
      <c r="C6" s="7">
        <v>0</v>
      </c>
      <c r="D6" s="3"/>
      <c r="E6" s="11">
        <f>MIN(A1:A301)</f>
        <v>68.528055934719902</v>
      </c>
      <c r="F6" s="4" t="str">
        <f ca="1">_xlfn.FORMULATEXT(E6)</f>
        <v>=MIN(A1:A301)</v>
      </c>
      <c r="I6" s="4">
        <f>-E3/E4</f>
        <v>75.947994659606309</v>
      </c>
      <c r="J6" s="4" t="s">
        <v>41</v>
      </c>
      <c r="L6" s="4">
        <v>97.5</v>
      </c>
      <c r="M6" s="4">
        <v>4</v>
      </c>
      <c r="N6" s="9">
        <f t="shared" si="2"/>
        <v>100.00314430426164</v>
      </c>
      <c r="O6" s="18">
        <f t="shared" si="3"/>
        <v>0.52272727272727271</v>
      </c>
      <c r="P6" s="18">
        <f t="shared" si="4"/>
        <v>9.0971778205726592E-2</v>
      </c>
      <c r="Q6" s="18">
        <f t="shared" si="5"/>
        <v>0.52133365517348229</v>
      </c>
      <c r="R6" s="23">
        <v>6</v>
      </c>
    </row>
    <row r="7" spans="1:19" x14ac:dyDescent="0.2">
      <c r="A7" s="5">
        <v>86.544811293547269</v>
      </c>
      <c r="B7" s="20">
        <f t="shared" si="1"/>
        <v>1</v>
      </c>
      <c r="C7" s="7">
        <v>0</v>
      </c>
      <c r="D7" s="3"/>
      <c r="E7" s="11">
        <f>MAX(A1:A301)</f>
        <v>132.85404505309742</v>
      </c>
      <c r="F7" s="4" t="str">
        <f ca="1">_xlfn.FORMULATEXT(E7)</f>
        <v>=MAX(A1:A301)</v>
      </c>
      <c r="I7" s="4">
        <f>-(E3-1)/E4</f>
        <v>124.06370639901427</v>
      </c>
      <c r="J7" s="4" t="s">
        <v>42</v>
      </c>
      <c r="L7" s="4">
        <v>102.5</v>
      </c>
      <c r="M7" s="4">
        <v>5</v>
      </c>
      <c r="N7" s="9">
        <f t="shared" si="2"/>
        <v>104.98185260430756</v>
      </c>
      <c r="O7" s="18">
        <f t="shared" si="3"/>
        <v>0.52941176470588236</v>
      </c>
      <c r="P7" s="18">
        <f t="shared" si="4"/>
        <v>0.11778303565638346</v>
      </c>
      <c r="Q7" s="18">
        <f t="shared" si="5"/>
        <v>0.67024170092624868</v>
      </c>
      <c r="R7" s="23">
        <v>7</v>
      </c>
    </row>
    <row r="8" spans="1:19" x14ac:dyDescent="0.2">
      <c r="A8" s="5">
        <v>119.62547850852528</v>
      </c>
      <c r="B8" s="20">
        <f t="shared" si="1"/>
        <v>8</v>
      </c>
      <c r="C8" s="7">
        <v>1</v>
      </c>
      <c r="D8" s="3"/>
      <c r="L8" s="4">
        <v>107.5</v>
      </c>
      <c r="M8" s="4">
        <v>6</v>
      </c>
      <c r="N8" s="9">
        <f t="shared" si="2"/>
        <v>109.91930478233535</v>
      </c>
      <c r="O8" s="18">
        <f t="shared" si="3"/>
        <v>0.74193548387096775</v>
      </c>
      <c r="P8" s="18">
        <f t="shared" si="4"/>
        <v>1.0560526742493137</v>
      </c>
      <c r="Q8" s="18">
        <f t="shared" si="5"/>
        <v>0.79050970548252186</v>
      </c>
      <c r="R8" s="23">
        <v>8</v>
      </c>
    </row>
    <row r="9" spans="1:19" x14ac:dyDescent="0.2">
      <c r="A9" s="5">
        <v>115.58923426322437</v>
      </c>
      <c r="B9" s="20">
        <f t="shared" si="1"/>
        <v>7</v>
      </c>
      <c r="C9" s="7">
        <v>1</v>
      </c>
      <c r="D9" s="3"/>
      <c r="E9" s="23" t="s">
        <v>62</v>
      </c>
      <c r="F9" s="23" t="s">
        <v>63</v>
      </c>
      <c r="G9" s="23" t="s">
        <v>64</v>
      </c>
      <c r="H9" s="23" t="s">
        <v>65</v>
      </c>
      <c r="I9" s="23" t="s">
        <v>66</v>
      </c>
      <c r="J9" s="23" t="s">
        <v>67</v>
      </c>
      <c r="L9" s="4">
        <v>112.5</v>
      </c>
      <c r="M9" s="4">
        <v>7</v>
      </c>
      <c r="N9" s="9">
        <f t="shared" si="2"/>
        <v>115.01740253174309</v>
      </c>
      <c r="O9" s="18">
        <f t="shared" si="3"/>
        <v>0.875</v>
      </c>
      <c r="P9" s="18">
        <f t="shared" si="4"/>
        <v>1.9459101490553132</v>
      </c>
      <c r="Q9" s="18">
        <f t="shared" si="5"/>
        <v>0.87727273881916124</v>
      </c>
      <c r="R9" s="23">
        <v>9</v>
      </c>
    </row>
    <row r="10" spans="1:19" x14ac:dyDescent="0.2">
      <c r="A10" s="5">
        <v>80.997600863226154</v>
      </c>
      <c r="B10" s="20">
        <f t="shared" si="1"/>
        <v>1</v>
      </c>
      <c r="C10" s="7">
        <v>0</v>
      </c>
      <c r="D10" s="3"/>
      <c r="F10" s="4" t="s">
        <v>37</v>
      </c>
      <c r="G10" s="4" t="s">
        <v>37</v>
      </c>
      <c r="J10" s="23">
        <f>ROW()</f>
        <v>10</v>
      </c>
      <c r="L10" s="4">
        <v>117.5</v>
      </c>
      <c r="M10" s="4">
        <v>8</v>
      </c>
      <c r="N10" s="9">
        <f t="shared" si="2"/>
        <v>123.17523351406993</v>
      </c>
      <c r="O10" s="18">
        <f t="shared" si="3"/>
        <v>0.97058823529411764</v>
      </c>
      <c r="P10" s="18">
        <f t="shared" si="4"/>
        <v>3.4965075614664802</v>
      </c>
      <c r="Q10" s="18">
        <f t="shared" si="5"/>
        <v>0.95208052770748974</v>
      </c>
      <c r="R10" s="23">
        <v>10</v>
      </c>
    </row>
    <row r="11" spans="1:19" x14ac:dyDescent="0.2">
      <c r="A11" s="5">
        <v>118.14519805721642</v>
      </c>
      <c r="B11" s="20">
        <f t="shared" si="1"/>
        <v>8</v>
      </c>
      <c r="C11" s="7">
        <v>1</v>
      </c>
      <c r="D11" s="3"/>
      <c r="E11" s="4" t="s">
        <v>1</v>
      </c>
      <c r="F11" s="4" t="s">
        <v>38</v>
      </c>
      <c r="G11" s="4" t="s">
        <v>39</v>
      </c>
      <c r="H11" s="17" t="s">
        <v>53</v>
      </c>
      <c r="J11" s="23">
        <f>ROW()</f>
        <v>11</v>
      </c>
      <c r="K11" s="18"/>
      <c r="L11" s="22">
        <v>135</v>
      </c>
      <c r="M11" s="4">
        <v>9</v>
      </c>
      <c r="N11" s="9" t="e">
        <f t="shared" si="2"/>
        <v>#DIV/0!</v>
      </c>
      <c r="O11" s="9" t="e">
        <f t="shared" si="3"/>
        <v>#DIV/0!</v>
      </c>
      <c r="P11" s="4" t="e">
        <f t="shared" si="4"/>
        <v>#DIV/0!</v>
      </c>
      <c r="Q11" s="4" t="e">
        <f t="shared" si="5"/>
        <v>#DIV/0!</v>
      </c>
    </row>
    <row r="12" spans="1:19" x14ac:dyDescent="0.2">
      <c r="A12" s="5">
        <v>85.711775359395759</v>
      </c>
      <c r="B12" s="20">
        <f t="shared" si="1"/>
        <v>1</v>
      </c>
      <c r="C12" s="7">
        <v>1</v>
      </c>
      <c r="D12" s="3"/>
      <c r="E12" s="4">
        <v>60</v>
      </c>
      <c r="F12" s="18">
        <f>$E$3+E12*$E$4</f>
        <v>-0.3314508729701382</v>
      </c>
      <c r="G12" s="18">
        <f>1/(1+EXP(-$J$3-E12*$J$4))</f>
        <v>8.2931308919221985E-3</v>
      </c>
      <c r="H12" s="18">
        <f t="shared" ref="H12:H29" si="6">1/(1+EXP(-O$13-O$14*E12))</f>
        <v>7.1925697610506177E-3</v>
      </c>
      <c r="J12" s="23">
        <f>ROW()</f>
        <v>12</v>
      </c>
      <c r="K12" s="18"/>
      <c r="L12" s="23" t="str">
        <f t="shared" ref="L12:R12" si="7">CHAR(COLUMN()+64)</f>
        <v>L</v>
      </c>
      <c r="M12" s="23" t="str">
        <f t="shared" si="7"/>
        <v>M</v>
      </c>
      <c r="N12" s="23" t="str">
        <f t="shared" si="7"/>
        <v>N</v>
      </c>
      <c r="O12" s="23" t="str">
        <f t="shared" si="7"/>
        <v>O</v>
      </c>
      <c r="P12" s="23" t="str">
        <f t="shared" si="7"/>
        <v>P</v>
      </c>
      <c r="Q12" s="23" t="str">
        <f t="shared" si="7"/>
        <v>Q</v>
      </c>
      <c r="R12" s="23" t="str">
        <f t="shared" si="7"/>
        <v>R</v>
      </c>
      <c r="S12" s="23" t="s">
        <v>70</v>
      </c>
    </row>
    <row r="13" spans="1:19" x14ac:dyDescent="0.2">
      <c r="A13" s="5">
        <v>125.18841686091739</v>
      </c>
      <c r="B13" s="20">
        <f t="shared" si="1"/>
        <v>8</v>
      </c>
      <c r="C13" s="7">
        <v>1</v>
      </c>
      <c r="D13" s="3"/>
      <c r="E13" s="4">
        <v>65</v>
      </c>
      <c r="F13" s="18">
        <f t="shared" ref="F13:F29" si="8">E$3+E13*E$4</f>
        <v>-0.22753471296236949</v>
      </c>
      <c r="G13" s="18">
        <f t="shared" ref="G13:G29" si="9">1/(1+EXP(-J$3-E13*J$4))</f>
        <v>1.4979202738153001E-2</v>
      </c>
      <c r="H13" s="18">
        <f t="shared" si="6"/>
        <v>1.3374664999300357E-2</v>
      </c>
      <c r="J13" s="18"/>
      <c r="K13" s="18"/>
      <c r="M13" s="23">
        <f>ROW()</f>
        <v>13</v>
      </c>
      <c r="N13" s="4" t="s">
        <v>51</v>
      </c>
      <c r="O13" s="4">
        <f>INTERCEPT(P3:P10,N3:N10)</f>
        <v>-12.446209169279969</v>
      </c>
      <c r="P13" s="4" t="str">
        <f ca="1">_xlfn.FORMULATEXT(O13)</f>
        <v>=INTERCEPT(P3:P10,N3:N10)</v>
      </c>
    </row>
    <row r="14" spans="1:19" x14ac:dyDescent="0.2">
      <c r="A14" s="5">
        <v>118.37949292559526</v>
      </c>
      <c r="B14" s="20">
        <f t="shared" si="1"/>
        <v>8</v>
      </c>
      <c r="C14" s="7">
        <v>1</v>
      </c>
      <c r="D14" s="3"/>
      <c r="E14" s="4">
        <v>70</v>
      </c>
      <c r="F14" s="18">
        <f t="shared" si="8"/>
        <v>-0.12361855295460056</v>
      </c>
      <c r="G14" s="18">
        <f t="shared" si="9"/>
        <v>2.6909439906012102E-2</v>
      </c>
      <c r="H14" s="18">
        <f t="shared" si="6"/>
        <v>2.4737941822097126E-2</v>
      </c>
      <c r="J14" s="18"/>
      <c r="K14" s="18"/>
      <c r="M14" s="23">
        <f>ROW()</f>
        <v>14</v>
      </c>
      <c r="N14" s="4" t="s">
        <v>52</v>
      </c>
      <c r="O14" s="4">
        <f>SLOPE(P3:P10,N3:N10)</f>
        <v>0.12531201611379228</v>
      </c>
      <c r="P14" s="4" t="str">
        <f ca="1">_xlfn.FORMULATEXT(O14)</f>
        <v>=SLOPE(P3:P10,N3:N10)</v>
      </c>
    </row>
    <row r="15" spans="1:19" x14ac:dyDescent="0.2">
      <c r="A15" s="5">
        <v>116.13961351857878</v>
      </c>
      <c r="B15" s="20">
        <f t="shared" si="1"/>
        <v>7</v>
      </c>
      <c r="C15" s="7">
        <v>0</v>
      </c>
      <c r="D15" s="3"/>
      <c r="E15" s="4">
        <v>75</v>
      </c>
      <c r="F15" s="18">
        <f t="shared" si="8"/>
        <v>-1.9702392946831848E-2</v>
      </c>
      <c r="G15" s="18">
        <f t="shared" si="9"/>
        <v>4.7879689849918868E-2</v>
      </c>
      <c r="H15" s="18">
        <f t="shared" si="6"/>
        <v>4.5312204472550799E-2</v>
      </c>
      <c r="J15" s="18"/>
      <c r="K15" s="18"/>
      <c r="M15" s="23">
        <f>ROW()</f>
        <v>15</v>
      </c>
      <c r="N15" s="4" t="s">
        <v>55</v>
      </c>
      <c r="O15" s="18">
        <f>CORREL(N3:N10,O3:O10)</f>
        <v>0.98960406186473049</v>
      </c>
      <c r="P15" s="4" t="str">
        <f ca="1">_xlfn.FORMULATEXT(O15)</f>
        <v>=CORREL(N3:N10,O3:O10)</v>
      </c>
    </row>
    <row r="16" spans="1:19" x14ac:dyDescent="0.2">
      <c r="A16" s="5">
        <v>101.50109776374464</v>
      </c>
      <c r="B16" s="20">
        <f t="shared" si="1"/>
        <v>4</v>
      </c>
      <c r="C16" s="7">
        <v>1</v>
      </c>
      <c r="D16" s="3"/>
      <c r="E16" s="4">
        <v>80</v>
      </c>
      <c r="F16" s="18">
        <f t="shared" si="8"/>
        <v>8.4213767060937084E-2</v>
      </c>
      <c r="G16" s="18">
        <f t="shared" si="9"/>
        <v>8.3784774267749787E-2</v>
      </c>
      <c r="H16" s="18">
        <f t="shared" si="6"/>
        <v>8.1566723447807937E-2</v>
      </c>
      <c r="J16" s="18"/>
      <c r="K16" s="18"/>
      <c r="M16" s="23">
        <f>ROW()</f>
        <v>16</v>
      </c>
      <c r="N16" s="4" t="s">
        <v>57</v>
      </c>
      <c r="O16" s="18">
        <f>O15^2</f>
        <v>0.97931619925917335</v>
      </c>
      <c r="P16" s="4" t="str">
        <f ca="1">_xlfn.FORMULATEXT(O16)</f>
        <v>=O15^2</v>
      </c>
    </row>
    <row r="17" spans="1:13" x14ac:dyDescent="0.2">
      <c r="A17" s="5">
        <v>111.27253763635741</v>
      </c>
      <c r="B17" s="20">
        <f t="shared" si="1"/>
        <v>6</v>
      </c>
      <c r="C17" s="7">
        <v>0</v>
      </c>
      <c r="D17" s="3"/>
      <c r="E17" s="4">
        <v>85</v>
      </c>
      <c r="F17" s="18">
        <f t="shared" si="8"/>
        <v>0.18812992706870602</v>
      </c>
      <c r="G17" s="18">
        <f t="shared" si="9"/>
        <v>0.14258301162200457</v>
      </c>
      <c r="H17" s="18">
        <f t="shared" si="6"/>
        <v>0.1424989466593668</v>
      </c>
      <c r="J17" s="18"/>
      <c r="K17" s="18"/>
    </row>
    <row r="18" spans="1:13" x14ac:dyDescent="0.2">
      <c r="A18" s="5">
        <v>115.10415067683944</v>
      </c>
      <c r="B18" s="20">
        <f t="shared" si="1"/>
        <v>7</v>
      </c>
      <c r="C18" s="7">
        <v>1</v>
      </c>
      <c r="D18" s="3"/>
      <c r="E18" s="4">
        <v>90</v>
      </c>
      <c r="F18" s="18">
        <f t="shared" si="8"/>
        <v>0.29204608707647473</v>
      </c>
      <c r="G18" s="18">
        <f t="shared" si="9"/>
        <v>0.23218755843963973</v>
      </c>
      <c r="H18" s="18">
        <f t="shared" si="6"/>
        <v>0.23719357457617041</v>
      </c>
      <c r="J18" s="18"/>
      <c r="K18" s="18"/>
    </row>
    <row r="19" spans="1:13" x14ac:dyDescent="0.2">
      <c r="A19" s="5">
        <v>96.056261323712448</v>
      </c>
      <c r="B19" s="20">
        <f t="shared" si="1"/>
        <v>3</v>
      </c>
      <c r="C19" s="7">
        <v>0</v>
      </c>
      <c r="D19" s="3"/>
      <c r="E19" s="4">
        <v>95</v>
      </c>
      <c r="F19" s="18">
        <f t="shared" si="8"/>
        <v>0.39596224708424366</v>
      </c>
      <c r="G19" s="18">
        <f t="shared" si="9"/>
        <v>0.35480139543681755</v>
      </c>
      <c r="H19" s="18">
        <f t="shared" si="6"/>
        <v>0.36782298501511296</v>
      </c>
      <c r="J19" s="18"/>
      <c r="K19" s="18"/>
      <c r="L19" s="23" t="s">
        <v>68</v>
      </c>
      <c r="M19" s="4" t="s">
        <v>60</v>
      </c>
    </row>
    <row r="20" spans="1:13" x14ac:dyDescent="0.2">
      <c r="A20" s="5">
        <v>124.77251841172972</v>
      </c>
      <c r="B20" s="20">
        <f t="shared" si="1"/>
        <v>8</v>
      </c>
      <c r="C20" s="7">
        <v>1</v>
      </c>
      <c r="D20" s="3"/>
      <c r="E20" s="4">
        <v>100</v>
      </c>
      <c r="F20" s="18">
        <f t="shared" si="8"/>
        <v>0.49987840709201237</v>
      </c>
      <c r="G20" s="18">
        <f t="shared" si="9"/>
        <v>0.49999999999999956</v>
      </c>
      <c r="H20" s="18">
        <f t="shared" si="6"/>
        <v>0.52123532889954505</v>
      </c>
      <c r="J20" s="18"/>
      <c r="K20" s="18"/>
      <c r="L20" s="23" t="s">
        <v>61</v>
      </c>
      <c r="M20" s="4" t="str">
        <f ca="1">_xlfn.FORMULATEXT(B2)</f>
        <v>=VLOOKUP(A2,L$3:M$10,2)</v>
      </c>
    </row>
    <row r="21" spans="1:13" x14ac:dyDescent="0.2">
      <c r="A21" s="5">
        <v>92.895379417353794</v>
      </c>
      <c r="B21" s="20">
        <f t="shared" si="1"/>
        <v>3</v>
      </c>
      <c r="C21" s="7">
        <v>0</v>
      </c>
      <c r="D21" s="3"/>
      <c r="E21" s="4">
        <v>105</v>
      </c>
      <c r="F21" s="18">
        <f t="shared" si="8"/>
        <v>0.60379456709978152</v>
      </c>
      <c r="G21" s="18">
        <f t="shared" si="9"/>
        <v>0.64519860456318201</v>
      </c>
      <c r="H21" s="18">
        <f t="shared" si="6"/>
        <v>0.67074411976615478</v>
      </c>
      <c r="J21" s="18"/>
      <c r="K21" s="18"/>
      <c r="L21" s="24" t="str">
        <f>CHAR(COLUMN(H12)+64)&amp;ROW(H12)</f>
        <v>H12</v>
      </c>
      <c r="M21" s="4" t="str">
        <f ca="1">_xlfn.FORMULATEXT(H12)</f>
        <v>=1/(1+EXP(-O$13-O$14*E12))</v>
      </c>
    </row>
    <row r="22" spans="1:13" x14ac:dyDescent="0.2">
      <c r="A22" s="5">
        <v>93.713466512749278</v>
      </c>
      <c r="B22" s="20">
        <f t="shared" si="1"/>
        <v>3</v>
      </c>
      <c r="C22" s="7">
        <v>0</v>
      </c>
      <c r="D22" s="3"/>
      <c r="E22" s="4">
        <v>110</v>
      </c>
      <c r="F22" s="18">
        <f t="shared" si="8"/>
        <v>0.70771072710755023</v>
      </c>
      <c r="G22" s="18">
        <f t="shared" si="9"/>
        <v>0.76781244156035999</v>
      </c>
      <c r="H22" s="18">
        <f t="shared" si="6"/>
        <v>0.79217938838627389</v>
      </c>
      <c r="J22" s="18"/>
      <c r="K22" s="18"/>
      <c r="L22" s="25" t="str">
        <f>CHAR(COLUMN(N3)+64)&amp;ROW(N3)</f>
        <v>N3</v>
      </c>
      <c r="M22" s="4" t="str">
        <f ca="1">_xlfn.FORMULATEXT(N3)</f>
        <v>=AVERAGEIFS(A2:A301,B2:B301,M3)</v>
      </c>
    </row>
    <row r="23" spans="1:13" x14ac:dyDescent="0.2">
      <c r="A23" s="5">
        <v>87.074283706611155</v>
      </c>
      <c r="B23" s="20">
        <f t="shared" si="1"/>
        <v>1</v>
      </c>
      <c r="C23" s="7">
        <v>0</v>
      </c>
      <c r="D23" s="3"/>
      <c r="E23" s="4">
        <v>115</v>
      </c>
      <c r="F23" s="18">
        <f t="shared" si="8"/>
        <v>0.81162688711531894</v>
      </c>
      <c r="G23" s="18">
        <f t="shared" si="9"/>
        <v>0.85741698837799518</v>
      </c>
      <c r="H23" s="18">
        <f t="shared" si="6"/>
        <v>0.8770377549162377</v>
      </c>
      <c r="J23" s="18"/>
      <c r="K23" s="18"/>
      <c r="L23" s="25" t="str">
        <f>CHAR(COLUMN(O3)+64)&amp;ROW(O3)</f>
        <v>O3</v>
      </c>
      <c r="M23" s="4" t="str">
        <f ca="1">_xlfn.FORMULATEXT(O3)</f>
        <v>=AVERAGEIFS(C2:C301,B2:B301,"="&amp;M3)</v>
      </c>
    </row>
    <row r="24" spans="1:13" x14ac:dyDescent="0.2">
      <c r="A24" s="5">
        <v>98.398997922185401</v>
      </c>
      <c r="B24" s="20">
        <f t="shared" si="1"/>
        <v>4</v>
      </c>
      <c r="C24" s="7">
        <v>1</v>
      </c>
      <c r="D24" s="3"/>
      <c r="E24" s="4">
        <v>120</v>
      </c>
      <c r="F24" s="18">
        <f t="shared" si="8"/>
        <v>0.91554304712308809</v>
      </c>
      <c r="G24" s="18">
        <f t="shared" si="9"/>
        <v>0.91621522573225012</v>
      </c>
      <c r="H24" s="18">
        <f t="shared" si="6"/>
        <v>0.93029519942975247</v>
      </c>
      <c r="J24" s="18"/>
      <c r="K24" s="18"/>
      <c r="L24" s="25" t="str">
        <f>CHAR(COLUMN(P3)+64)&amp;ROW(P3)</f>
        <v>P3</v>
      </c>
      <c r="M24" s="4" t="str">
        <f ca="1">_xlfn.FORMULATEXT(P3)</f>
        <v>=LN(O3/(1-O3))</v>
      </c>
    </row>
    <row r="25" spans="1:13" x14ac:dyDescent="0.2">
      <c r="A25" s="5">
        <v>109.70379289617539</v>
      </c>
      <c r="B25" s="20">
        <f t="shared" si="1"/>
        <v>6</v>
      </c>
      <c r="C25" s="7">
        <v>1</v>
      </c>
      <c r="D25" s="3"/>
      <c r="E25" s="4">
        <v>125</v>
      </c>
      <c r="F25" s="18">
        <f t="shared" si="8"/>
        <v>1.0194592071308568</v>
      </c>
      <c r="G25" s="18">
        <f t="shared" si="9"/>
        <v>0.95212031015008103</v>
      </c>
      <c r="H25" s="18">
        <f t="shared" si="6"/>
        <v>0.96149839048068775</v>
      </c>
      <c r="J25" s="18"/>
      <c r="K25" s="18"/>
      <c r="L25" s="25" t="str">
        <f>CHAR(COLUMN(Q3)+64)&amp;ROW(Q3)</f>
        <v>Q3</v>
      </c>
      <c r="M25" s="4" t="str">
        <f ca="1">_xlfn.FORMULATEXT(Q3)</f>
        <v>=1/(1+EXP(-O$13-O$14*N3))</v>
      </c>
    </row>
    <row r="26" spans="1:13" x14ac:dyDescent="0.2">
      <c r="A26" s="5">
        <v>100.60798503823385</v>
      </c>
      <c r="B26" s="20">
        <f t="shared" si="1"/>
        <v>4</v>
      </c>
      <c r="C26" s="7">
        <v>1</v>
      </c>
      <c r="D26" s="3"/>
      <c r="E26" s="4">
        <v>130</v>
      </c>
      <c r="F26" s="18">
        <f t="shared" si="8"/>
        <v>1.1233753671386255</v>
      </c>
      <c r="G26" s="18">
        <f t="shared" si="9"/>
        <v>0.97309056009398798</v>
      </c>
      <c r="H26" s="18">
        <f t="shared" si="6"/>
        <v>0.97904813049863193</v>
      </c>
      <c r="J26" s="18"/>
      <c r="K26" s="18"/>
    </row>
    <row r="27" spans="1:13" x14ac:dyDescent="0.2">
      <c r="A27" s="5">
        <v>99.865334954602417</v>
      </c>
      <c r="B27" s="20">
        <f t="shared" si="1"/>
        <v>4</v>
      </c>
      <c r="C27" s="7">
        <v>0</v>
      </c>
      <c r="D27" s="3"/>
      <c r="E27" s="4">
        <v>135</v>
      </c>
      <c r="F27" s="18">
        <f t="shared" si="8"/>
        <v>1.2272915271463942</v>
      </c>
      <c r="G27" s="18">
        <f t="shared" si="9"/>
        <v>0.98502079726184688</v>
      </c>
      <c r="H27" s="18">
        <f t="shared" si="6"/>
        <v>0.98869245377540427</v>
      </c>
      <c r="J27" s="18"/>
      <c r="K27" s="18"/>
    </row>
    <row r="28" spans="1:13" x14ac:dyDescent="0.2">
      <c r="A28" s="5">
        <v>92.613463976614796</v>
      </c>
      <c r="B28" s="20">
        <f t="shared" si="1"/>
        <v>3</v>
      </c>
      <c r="C28" s="7">
        <v>0</v>
      </c>
      <c r="D28" s="3"/>
      <c r="E28" s="4">
        <v>140</v>
      </c>
      <c r="F28" s="18">
        <f t="shared" si="8"/>
        <v>1.3312076871541634</v>
      </c>
      <c r="G28" s="18">
        <f t="shared" si="9"/>
        <v>0.99170686910807782</v>
      </c>
      <c r="H28" s="18">
        <f t="shared" si="6"/>
        <v>0.99392495969428285</v>
      </c>
      <c r="J28" s="18"/>
      <c r="K28" s="18"/>
    </row>
    <row r="29" spans="1:13" x14ac:dyDescent="0.2">
      <c r="A29" s="5">
        <v>105.61032255347121</v>
      </c>
      <c r="B29" s="20">
        <f t="shared" si="1"/>
        <v>5</v>
      </c>
      <c r="C29" s="7">
        <v>0</v>
      </c>
      <c r="D29" s="3"/>
      <c r="E29" s="4">
        <v>145</v>
      </c>
      <c r="F29" s="18">
        <f t="shared" si="8"/>
        <v>1.4351238471619321</v>
      </c>
      <c r="G29" s="18">
        <f t="shared" si="9"/>
        <v>0.99542243496586236</v>
      </c>
      <c r="H29" s="18">
        <f t="shared" si="6"/>
        <v>0.99674412542796009</v>
      </c>
      <c r="J29" s="18"/>
      <c r="K29" s="18"/>
    </row>
    <row r="30" spans="1:13" x14ac:dyDescent="0.2">
      <c r="A30" s="5">
        <v>95.781637868246818</v>
      </c>
      <c r="B30" s="20">
        <f t="shared" si="1"/>
        <v>3</v>
      </c>
      <c r="C30" s="7">
        <v>0</v>
      </c>
      <c r="D30" s="3"/>
      <c r="F30" s="18"/>
      <c r="G30" s="18"/>
      <c r="H30" s="18"/>
      <c r="J30" s="18"/>
      <c r="K30" s="18"/>
    </row>
    <row r="31" spans="1:13" x14ac:dyDescent="0.2">
      <c r="A31" s="5">
        <v>79.419239200459785</v>
      </c>
      <c r="B31" s="20">
        <f t="shared" si="1"/>
        <v>1</v>
      </c>
      <c r="C31" s="7">
        <v>0</v>
      </c>
      <c r="D31" s="3"/>
      <c r="F31" s="18"/>
      <c r="G31" s="18"/>
      <c r="H31" s="18"/>
      <c r="J31" s="18"/>
      <c r="K31" s="18"/>
    </row>
    <row r="32" spans="1:13" x14ac:dyDescent="0.2">
      <c r="A32" s="5">
        <v>102.0609025873903</v>
      </c>
      <c r="B32" s="20">
        <f t="shared" si="1"/>
        <v>4</v>
      </c>
      <c r="C32" s="7">
        <v>0</v>
      </c>
      <c r="D32" s="3"/>
      <c r="F32" s="18"/>
      <c r="G32" s="18"/>
      <c r="H32" s="18"/>
      <c r="J32" s="18"/>
      <c r="K32" s="18"/>
    </row>
    <row r="33" spans="1:11" x14ac:dyDescent="0.2">
      <c r="A33" s="5">
        <v>83.653717762911214</v>
      </c>
      <c r="B33" s="20">
        <f t="shared" si="1"/>
        <v>1</v>
      </c>
      <c r="C33" s="7">
        <v>0</v>
      </c>
      <c r="D33" s="3"/>
      <c r="F33" s="18"/>
      <c r="G33" s="18"/>
      <c r="H33" s="18"/>
      <c r="J33" s="18"/>
      <c r="K33" s="18"/>
    </row>
    <row r="34" spans="1:11" x14ac:dyDescent="0.2">
      <c r="A34" s="5">
        <v>93.120485881482693</v>
      </c>
      <c r="B34" s="20">
        <f t="shared" si="1"/>
        <v>3</v>
      </c>
      <c r="C34" s="7">
        <v>0</v>
      </c>
      <c r="D34" s="3"/>
      <c r="H34" s="18"/>
    </row>
    <row r="35" spans="1:11" x14ac:dyDescent="0.2">
      <c r="A35" s="5">
        <v>106.88052495576673</v>
      </c>
      <c r="B35" s="20">
        <f t="shared" si="1"/>
        <v>5</v>
      </c>
      <c r="C35" s="7">
        <v>1</v>
      </c>
      <c r="H35" s="18"/>
    </row>
    <row r="36" spans="1:11" x14ac:dyDescent="0.2">
      <c r="A36" s="5">
        <v>116.99669112859658</v>
      </c>
      <c r="B36" s="20">
        <f t="shared" si="1"/>
        <v>7</v>
      </c>
      <c r="C36" s="7">
        <v>1</v>
      </c>
      <c r="H36" s="18"/>
    </row>
    <row r="37" spans="1:11" x14ac:dyDescent="0.2">
      <c r="A37" s="5">
        <v>103.32674390416182</v>
      </c>
      <c r="B37" s="20">
        <f t="shared" si="1"/>
        <v>5</v>
      </c>
      <c r="C37" s="7">
        <v>1</v>
      </c>
      <c r="H37" s="18"/>
    </row>
    <row r="38" spans="1:11" x14ac:dyDescent="0.2">
      <c r="A38" s="5">
        <v>98.171244763982173</v>
      </c>
      <c r="B38" s="20">
        <f t="shared" si="1"/>
        <v>4</v>
      </c>
      <c r="C38" s="7">
        <v>1</v>
      </c>
      <c r="H38" s="18"/>
    </row>
    <row r="39" spans="1:11" x14ac:dyDescent="0.2">
      <c r="A39" s="5">
        <v>78.604956263990104</v>
      </c>
      <c r="B39" s="20">
        <f t="shared" si="1"/>
        <v>1</v>
      </c>
      <c r="C39" s="7">
        <v>0</v>
      </c>
      <c r="H39" s="18"/>
    </row>
    <row r="40" spans="1:11" x14ac:dyDescent="0.2">
      <c r="A40" s="5">
        <v>109.29706369732173</v>
      </c>
      <c r="B40" s="20">
        <f t="shared" si="1"/>
        <v>6</v>
      </c>
      <c r="C40" s="7">
        <v>1</v>
      </c>
      <c r="H40" s="18"/>
    </row>
    <row r="41" spans="1:11" x14ac:dyDescent="0.2">
      <c r="A41" s="5">
        <v>97.331213565652973</v>
      </c>
      <c r="B41" s="20">
        <f t="shared" si="1"/>
        <v>3</v>
      </c>
      <c r="C41" s="7">
        <v>0</v>
      </c>
      <c r="H41" s="18"/>
    </row>
    <row r="42" spans="1:11" x14ac:dyDescent="0.2">
      <c r="A42" s="5">
        <v>104.22635716633084</v>
      </c>
      <c r="B42" s="20">
        <f t="shared" si="1"/>
        <v>5</v>
      </c>
      <c r="C42" s="7">
        <v>1</v>
      </c>
      <c r="H42" s="18"/>
    </row>
    <row r="43" spans="1:11" x14ac:dyDescent="0.2">
      <c r="A43" s="5">
        <v>98.901884903911878</v>
      </c>
      <c r="B43" s="20">
        <f t="shared" si="1"/>
        <v>4</v>
      </c>
      <c r="C43" s="7">
        <v>1</v>
      </c>
      <c r="H43" s="18"/>
    </row>
    <row r="44" spans="1:11" x14ac:dyDescent="0.2">
      <c r="A44" s="5">
        <v>106.76316662716332</v>
      </c>
      <c r="B44" s="20">
        <f t="shared" si="1"/>
        <v>5</v>
      </c>
      <c r="C44" s="7">
        <v>0</v>
      </c>
      <c r="H44" s="18"/>
    </row>
    <row r="45" spans="1:11" x14ac:dyDescent="0.2">
      <c r="A45" s="5">
        <v>76.424938240221437</v>
      </c>
      <c r="B45" s="20">
        <f t="shared" si="1"/>
        <v>1</v>
      </c>
      <c r="C45" s="7">
        <v>0</v>
      </c>
      <c r="H45" s="18"/>
    </row>
    <row r="46" spans="1:11" x14ac:dyDescent="0.2">
      <c r="A46" s="5">
        <v>100.01177169338722</v>
      </c>
      <c r="B46" s="20">
        <f t="shared" si="1"/>
        <v>4</v>
      </c>
      <c r="C46" s="7">
        <v>1</v>
      </c>
      <c r="H46" s="18"/>
    </row>
    <row r="47" spans="1:11" x14ac:dyDescent="0.2">
      <c r="A47" s="5">
        <v>92.386450034065916</v>
      </c>
      <c r="B47" s="20">
        <f t="shared" si="1"/>
        <v>2</v>
      </c>
      <c r="C47" s="7">
        <v>0</v>
      </c>
      <c r="H47" s="18"/>
    </row>
    <row r="48" spans="1:11" x14ac:dyDescent="0.2">
      <c r="A48" s="5">
        <v>77.261592451240489</v>
      </c>
      <c r="B48" s="20">
        <f t="shared" si="1"/>
        <v>1</v>
      </c>
      <c r="C48" s="7">
        <v>0</v>
      </c>
    </row>
    <row r="49" spans="1:3" x14ac:dyDescent="0.2">
      <c r="A49" s="5">
        <v>70.56472175503508</v>
      </c>
      <c r="B49" s="20">
        <f t="shared" si="1"/>
        <v>1</v>
      </c>
      <c r="C49" s="7">
        <v>0</v>
      </c>
    </row>
    <row r="50" spans="1:3" x14ac:dyDescent="0.2">
      <c r="A50" s="5">
        <v>84.060929623510148</v>
      </c>
      <c r="B50" s="20">
        <f t="shared" si="1"/>
        <v>1</v>
      </c>
      <c r="C50" s="7">
        <v>1</v>
      </c>
    </row>
    <row r="51" spans="1:3" x14ac:dyDescent="0.2">
      <c r="A51" s="5">
        <v>93.803222999719182</v>
      </c>
      <c r="B51" s="20">
        <f t="shared" si="1"/>
        <v>3</v>
      </c>
      <c r="C51" s="7">
        <v>1</v>
      </c>
    </row>
    <row r="52" spans="1:3" x14ac:dyDescent="0.2">
      <c r="A52" s="5">
        <v>82.22189777340823</v>
      </c>
      <c r="B52" s="20">
        <f t="shared" si="1"/>
        <v>1</v>
      </c>
      <c r="C52" s="7">
        <v>0</v>
      </c>
    </row>
    <row r="53" spans="1:3" x14ac:dyDescent="0.2">
      <c r="A53" s="5">
        <v>108.18962389982404</v>
      </c>
      <c r="B53" s="20">
        <f t="shared" si="1"/>
        <v>6</v>
      </c>
      <c r="C53" s="7">
        <v>1</v>
      </c>
    </row>
    <row r="54" spans="1:3" x14ac:dyDescent="0.2">
      <c r="A54" s="5">
        <v>88.776651065685044</v>
      </c>
      <c r="B54" s="20">
        <f t="shared" si="1"/>
        <v>2</v>
      </c>
      <c r="C54" s="7">
        <v>1</v>
      </c>
    </row>
    <row r="55" spans="1:3" x14ac:dyDescent="0.2">
      <c r="A55" s="5">
        <v>111.49732184661843</v>
      </c>
      <c r="B55" s="20">
        <f t="shared" si="1"/>
        <v>6</v>
      </c>
      <c r="C55" s="7">
        <v>1</v>
      </c>
    </row>
    <row r="56" spans="1:3" x14ac:dyDescent="0.2">
      <c r="A56" s="5">
        <v>103.67535913701713</v>
      </c>
      <c r="B56" s="20">
        <f t="shared" si="1"/>
        <v>5</v>
      </c>
      <c r="C56" s="7">
        <v>1</v>
      </c>
    </row>
    <row r="57" spans="1:3" x14ac:dyDescent="0.2">
      <c r="A57" s="5">
        <v>89.267611681486187</v>
      </c>
      <c r="B57" s="20">
        <f t="shared" si="1"/>
        <v>2</v>
      </c>
      <c r="C57" s="7">
        <v>0</v>
      </c>
    </row>
    <row r="58" spans="1:3" x14ac:dyDescent="0.2">
      <c r="A58" s="5">
        <v>110.6627720917915</v>
      </c>
      <c r="B58" s="20">
        <f t="shared" si="1"/>
        <v>6</v>
      </c>
      <c r="C58" s="7">
        <v>1</v>
      </c>
    </row>
    <row r="59" spans="1:3" x14ac:dyDescent="0.2">
      <c r="A59" s="5">
        <v>95.221987619454097</v>
      </c>
      <c r="B59" s="20">
        <f t="shared" si="1"/>
        <v>3</v>
      </c>
      <c r="C59" s="7">
        <v>0</v>
      </c>
    </row>
    <row r="60" spans="1:3" x14ac:dyDescent="0.2">
      <c r="A60" s="5">
        <v>101.82625530697466</v>
      </c>
      <c r="B60" s="20">
        <f t="shared" si="1"/>
        <v>4</v>
      </c>
      <c r="C60" s="7">
        <v>0</v>
      </c>
    </row>
    <row r="61" spans="1:3" x14ac:dyDescent="0.2">
      <c r="A61" s="5">
        <v>119.22748871594544</v>
      </c>
      <c r="B61" s="20">
        <f t="shared" si="1"/>
        <v>8</v>
      </c>
      <c r="C61" s="7">
        <v>1</v>
      </c>
    </row>
    <row r="62" spans="1:3" x14ac:dyDescent="0.2">
      <c r="A62" s="5">
        <v>112.45000696303217</v>
      </c>
      <c r="B62" s="20">
        <f t="shared" si="1"/>
        <v>6</v>
      </c>
      <c r="C62" s="7">
        <v>1</v>
      </c>
    </row>
    <row r="63" spans="1:3" x14ac:dyDescent="0.2">
      <c r="A63" s="5">
        <v>94.056850979614893</v>
      </c>
      <c r="B63" s="20">
        <f t="shared" si="1"/>
        <v>3</v>
      </c>
      <c r="C63" s="7">
        <v>0</v>
      </c>
    </row>
    <row r="64" spans="1:3" x14ac:dyDescent="0.2">
      <c r="A64" s="5">
        <v>80.722142800776453</v>
      </c>
      <c r="B64" s="20">
        <f t="shared" si="1"/>
        <v>1</v>
      </c>
      <c r="C64" s="7">
        <v>0</v>
      </c>
    </row>
    <row r="65" spans="1:3" x14ac:dyDescent="0.2">
      <c r="A65" s="5">
        <v>103.02972290706246</v>
      </c>
      <c r="B65" s="20">
        <f t="shared" si="1"/>
        <v>5</v>
      </c>
      <c r="C65" s="7">
        <v>1</v>
      </c>
    </row>
    <row r="66" spans="1:3" x14ac:dyDescent="0.2">
      <c r="A66" s="5">
        <v>98.324140161076741</v>
      </c>
      <c r="B66" s="20">
        <f t="shared" si="1"/>
        <v>4</v>
      </c>
      <c r="C66" s="7">
        <v>1</v>
      </c>
    </row>
    <row r="67" spans="1:3" x14ac:dyDescent="0.2">
      <c r="A67" s="5">
        <v>100.88911333581495</v>
      </c>
      <c r="B67" s="20">
        <f t="shared" ref="B67:B130" si="10">VLOOKUP(A67,L$3:M$10,2)</f>
        <v>4</v>
      </c>
      <c r="C67" s="7">
        <v>0</v>
      </c>
    </row>
    <row r="68" spans="1:3" x14ac:dyDescent="0.2">
      <c r="A68" s="5">
        <v>100.30443229617646</v>
      </c>
      <c r="B68" s="20">
        <f t="shared" si="10"/>
        <v>4</v>
      </c>
      <c r="C68" s="7">
        <v>0</v>
      </c>
    </row>
    <row r="69" spans="1:3" x14ac:dyDescent="0.2">
      <c r="A69" s="5">
        <v>104.23879221749003</v>
      </c>
      <c r="B69" s="20">
        <f t="shared" si="10"/>
        <v>5</v>
      </c>
      <c r="C69" s="7">
        <v>0</v>
      </c>
    </row>
    <row r="70" spans="1:3" x14ac:dyDescent="0.2">
      <c r="A70" s="5">
        <v>107.38969010475877</v>
      </c>
      <c r="B70" s="20">
        <f t="shared" si="10"/>
        <v>5</v>
      </c>
      <c r="C70" s="7">
        <v>1</v>
      </c>
    </row>
    <row r="71" spans="1:3" x14ac:dyDescent="0.2">
      <c r="A71" s="5">
        <v>109.34042170629864</v>
      </c>
      <c r="B71" s="20">
        <f t="shared" si="10"/>
        <v>6</v>
      </c>
      <c r="C71" s="7">
        <v>1</v>
      </c>
    </row>
    <row r="72" spans="1:3" x14ac:dyDescent="0.2">
      <c r="A72" s="5">
        <v>119.98932115630217</v>
      </c>
      <c r="B72" s="20">
        <f t="shared" si="10"/>
        <v>8</v>
      </c>
      <c r="C72" s="7">
        <v>1</v>
      </c>
    </row>
    <row r="73" spans="1:3" x14ac:dyDescent="0.2">
      <c r="A73" s="5">
        <v>120.24519881174686</v>
      </c>
      <c r="B73" s="20">
        <f t="shared" si="10"/>
        <v>8</v>
      </c>
      <c r="C73" s="7">
        <v>1</v>
      </c>
    </row>
    <row r="74" spans="1:3" x14ac:dyDescent="0.2">
      <c r="A74" s="5">
        <v>82.775078639192827</v>
      </c>
      <c r="B74" s="20">
        <f t="shared" si="10"/>
        <v>1</v>
      </c>
      <c r="C74" s="7">
        <v>0</v>
      </c>
    </row>
    <row r="75" spans="1:3" x14ac:dyDescent="0.2">
      <c r="A75" s="5">
        <v>99.043419805705952</v>
      </c>
      <c r="B75" s="20">
        <f t="shared" si="10"/>
        <v>4</v>
      </c>
      <c r="C75" s="7">
        <v>1</v>
      </c>
    </row>
    <row r="76" spans="1:3" x14ac:dyDescent="0.2">
      <c r="A76" s="5">
        <v>94.326021651634647</v>
      </c>
      <c r="B76" s="20">
        <f t="shared" si="10"/>
        <v>3</v>
      </c>
      <c r="C76" s="7">
        <v>0</v>
      </c>
    </row>
    <row r="77" spans="1:3" x14ac:dyDescent="0.2">
      <c r="A77" s="5">
        <v>109.98161202273749</v>
      </c>
      <c r="B77" s="20">
        <f t="shared" si="10"/>
        <v>6</v>
      </c>
      <c r="C77" s="7">
        <v>1</v>
      </c>
    </row>
    <row r="78" spans="1:3" x14ac:dyDescent="0.2">
      <c r="A78" s="5">
        <v>106.3589687051217</v>
      </c>
      <c r="B78" s="20">
        <f t="shared" si="10"/>
        <v>5</v>
      </c>
      <c r="C78" s="7">
        <v>0</v>
      </c>
    </row>
    <row r="79" spans="1:3" x14ac:dyDescent="0.2">
      <c r="A79" s="5">
        <v>117.88587298994182</v>
      </c>
      <c r="B79" s="20">
        <f t="shared" si="10"/>
        <v>8</v>
      </c>
      <c r="C79" s="7">
        <v>1</v>
      </c>
    </row>
    <row r="80" spans="1:3" x14ac:dyDescent="0.2">
      <c r="A80" s="5">
        <v>79.897827877959386</v>
      </c>
      <c r="B80" s="20">
        <f t="shared" si="10"/>
        <v>1</v>
      </c>
      <c r="C80" s="7">
        <v>0</v>
      </c>
    </row>
    <row r="81" spans="1:3" x14ac:dyDescent="0.2">
      <c r="A81" s="5">
        <v>103.52530228474868</v>
      </c>
      <c r="B81" s="20">
        <f t="shared" si="10"/>
        <v>5</v>
      </c>
      <c r="C81" s="7">
        <v>0</v>
      </c>
    </row>
    <row r="82" spans="1:3" x14ac:dyDescent="0.2">
      <c r="A82" s="5">
        <v>90.386052354639233</v>
      </c>
      <c r="B82" s="20">
        <f t="shared" si="10"/>
        <v>2</v>
      </c>
      <c r="C82" s="7">
        <v>0</v>
      </c>
    </row>
    <row r="83" spans="1:3" x14ac:dyDescent="0.2">
      <c r="A83" s="5">
        <v>81.785810730531267</v>
      </c>
      <c r="B83" s="20">
        <f t="shared" si="10"/>
        <v>1</v>
      </c>
      <c r="C83" s="7">
        <v>0</v>
      </c>
    </row>
    <row r="84" spans="1:3" x14ac:dyDescent="0.2">
      <c r="A84" s="5">
        <v>115.99107984817118</v>
      </c>
      <c r="B84" s="20">
        <f t="shared" si="10"/>
        <v>7</v>
      </c>
      <c r="C84" s="7">
        <v>1</v>
      </c>
    </row>
    <row r="85" spans="1:3" x14ac:dyDescent="0.2">
      <c r="A85" s="5">
        <v>108.75906714398477</v>
      </c>
      <c r="B85" s="20">
        <f t="shared" si="10"/>
        <v>6</v>
      </c>
      <c r="C85" s="7">
        <v>1</v>
      </c>
    </row>
    <row r="86" spans="1:3" x14ac:dyDescent="0.2">
      <c r="A86" s="5">
        <v>114.64099598597059</v>
      </c>
      <c r="B86" s="20">
        <f t="shared" si="10"/>
        <v>7</v>
      </c>
      <c r="C86" s="7">
        <v>1</v>
      </c>
    </row>
    <row r="87" spans="1:3" x14ac:dyDescent="0.2">
      <c r="A87" s="5">
        <v>107.57170736555231</v>
      </c>
      <c r="B87" s="20">
        <f t="shared" si="10"/>
        <v>6</v>
      </c>
      <c r="C87" s="7">
        <v>1</v>
      </c>
    </row>
    <row r="88" spans="1:3" x14ac:dyDescent="0.2">
      <c r="A88" s="5">
        <v>71.359640856372025</v>
      </c>
      <c r="B88" s="20">
        <f t="shared" si="10"/>
        <v>1</v>
      </c>
      <c r="C88" s="7">
        <v>0</v>
      </c>
    </row>
    <row r="89" spans="1:3" x14ac:dyDescent="0.2">
      <c r="A89" s="5">
        <v>94.970147986397649</v>
      </c>
      <c r="B89" s="20">
        <f t="shared" si="10"/>
        <v>3</v>
      </c>
      <c r="C89" s="7">
        <v>1</v>
      </c>
    </row>
    <row r="90" spans="1:3" x14ac:dyDescent="0.2">
      <c r="A90" s="5">
        <v>96.540488999790824</v>
      </c>
      <c r="B90" s="20">
        <f t="shared" si="10"/>
        <v>3</v>
      </c>
      <c r="C90" s="7">
        <v>1</v>
      </c>
    </row>
    <row r="91" spans="1:3" x14ac:dyDescent="0.2">
      <c r="A91" s="5">
        <v>88.91124524440221</v>
      </c>
      <c r="B91" s="20">
        <f t="shared" si="10"/>
        <v>2</v>
      </c>
      <c r="C91" s="7">
        <v>0</v>
      </c>
    </row>
    <row r="92" spans="1:3" x14ac:dyDescent="0.2">
      <c r="A92" s="5">
        <v>68.528055934719902</v>
      </c>
      <c r="B92" s="20">
        <f t="shared" si="10"/>
        <v>1</v>
      </c>
      <c r="C92" s="7">
        <v>0</v>
      </c>
    </row>
    <row r="93" spans="1:3" x14ac:dyDescent="0.2">
      <c r="A93" s="5">
        <v>102.20779687644549</v>
      </c>
      <c r="B93" s="20">
        <f t="shared" si="10"/>
        <v>4</v>
      </c>
      <c r="C93" s="7">
        <v>1</v>
      </c>
    </row>
    <row r="94" spans="1:3" x14ac:dyDescent="0.2">
      <c r="A94" s="5">
        <v>88.637208436309592</v>
      </c>
      <c r="B94" s="20">
        <f t="shared" si="10"/>
        <v>2</v>
      </c>
      <c r="C94" s="7">
        <v>0</v>
      </c>
    </row>
    <row r="95" spans="1:3" x14ac:dyDescent="0.2">
      <c r="A95" s="5">
        <v>102.80147732346886</v>
      </c>
      <c r="B95" s="20">
        <f t="shared" si="10"/>
        <v>5</v>
      </c>
      <c r="C95" s="7">
        <v>0</v>
      </c>
    </row>
    <row r="96" spans="1:3" x14ac:dyDescent="0.2">
      <c r="A96" s="5">
        <v>104.94277164996601</v>
      </c>
      <c r="B96" s="20">
        <f t="shared" si="10"/>
        <v>5</v>
      </c>
      <c r="C96" s="7">
        <v>1</v>
      </c>
    </row>
    <row r="97" spans="1:3" x14ac:dyDescent="0.2">
      <c r="A97" s="5">
        <v>84.966043049785611</v>
      </c>
      <c r="B97" s="20">
        <f t="shared" si="10"/>
        <v>1</v>
      </c>
      <c r="C97" s="7">
        <v>1</v>
      </c>
    </row>
    <row r="98" spans="1:3" x14ac:dyDescent="0.2">
      <c r="A98" s="5">
        <v>118.54359757491008</v>
      </c>
      <c r="B98" s="20">
        <f t="shared" si="10"/>
        <v>8</v>
      </c>
      <c r="C98" s="7">
        <v>0</v>
      </c>
    </row>
    <row r="99" spans="1:3" x14ac:dyDescent="0.2">
      <c r="A99" s="5">
        <v>98.545338328426226</v>
      </c>
      <c r="B99" s="20">
        <f t="shared" si="10"/>
        <v>4</v>
      </c>
      <c r="C99" s="7">
        <v>0</v>
      </c>
    </row>
    <row r="100" spans="1:3" x14ac:dyDescent="0.2">
      <c r="A100" s="5">
        <v>96.324687351375346</v>
      </c>
      <c r="B100" s="20">
        <f t="shared" si="10"/>
        <v>3</v>
      </c>
      <c r="C100" s="7">
        <v>1</v>
      </c>
    </row>
    <row r="101" spans="1:3" x14ac:dyDescent="0.2">
      <c r="A101" s="5">
        <v>118.89965673168393</v>
      </c>
      <c r="B101" s="20">
        <f t="shared" si="10"/>
        <v>8</v>
      </c>
      <c r="C101" s="7">
        <v>1</v>
      </c>
    </row>
    <row r="102" spans="1:3" x14ac:dyDescent="0.2">
      <c r="A102" s="5">
        <v>89.965943609717115</v>
      </c>
      <c r="B102" s="20">
        <f t="shared" si="10"/>
        <v>2</v>
      </c>
      <c r="C102" s="7">
        <v>0</v>
      </c>
    </row>
    <row r="103" spans="1:3" x14ac:dyDescent="0.2">
      <c r="A103" s="5">
        <v>105.73816708440384</v>
      </c>
      <c r="B103" s="20">
        <f t="shared" si="10"/>
        <v>5</v>
      </c>
      <c r="C103" s="7">
        <v>1</v>
      </c>
    </row>
    <row r="104" spans="1:3" x14ac:dyDescent="0.2">
      <c r="A104" s="5">
        <v>110.60404944489849</v>
      </c>
      <c r="B104" s="20">
        <f t="shared" si="10"/>
        <v>6</v>
      </c>
      <c r="C104" s="7">
        <v>0</v>
      </c>
    </row>
    <row r="105" spans="1:3" x14ac:dyDescent="0.2">
      <c r="A105" s="5">
        <v>105.49883418724721</v>
      </c>
      <c r="B105" s="20">
        <f t="shared" si="10"/>
        <v>5</v>
      </c>
      <c r="C105" s="7">
        <v>1</v>
      </c>
    </row>
    <row r="106" spans="1:3" x14ac:dyDescent="0.2">
      <c r="A106" s="5">
        <v>95.321235998364756</v>
      </c>
      <c r="B106" s="20">
        <f t="shared" si="10"/>
        <v>3</v>
      </c>
      <c r="C106" s="7">
        <v>0</v>
      </c>
    </row>
    <row r="107" spans="1:3" x14ac:dyDescent="0.2">
      <c r="A107" s="5">
        <v>94.506353468300048</v>
      </c>
      <c r="B107" s="20">
        <f t="shared" si="10"/>
        <v>3</v>
      </c>
      <c r="C107" s="7">
        <v>1</v>
      </c>
    </row>
    <row r="108" spans="1:3" x14ac:dyDescent="0.2">
      <c r="A108" s="5">
        <v>91.901881139117307</v>
      </c>
      <c r="B108" s="20">
        <f t="shared" si="10"/>
        <v>2</v>
      </c>
      <c r="C108" s="7">
        <v>1</v>
      </c>
    </row>
    <row r="109" spans="1:3" x14ac:dyDescent="0.2">
      <c r="A109" s="5">
        <v>104.00590056084289</v>
      </c>
      <c r="B109" s="20">
        <f t="shared" si="10"/>
        <v>5</v>
      </c>
      <c r="C109" s="7">
        <v>0</v>
      </c>
    </row>
    <row r="110" spans="1:3" x14ac:dyDescent="0.2">
      <c r="A110" s="5">
        <v>124.36838628617863</v>
      </c>
      <c r="B110" s="20">
        <f t="shared" si="10"/>
        <v>8</v>
      </c>
      <c r="C110" s="7">
        <v>1</v>
      </c>
    </row>
    <row r="111" spans="1:3" x14ac:dyDescent="0.2">
      <c r="A111" s="5">
        <v>91.619608931926848</v>
      </c>
      <c r="B111" s="20">
        <f t="shared" si="10"/>
        <v>2</v>
      </c>
      <c r="C111" s="7">
        <v>1</v>
      </c>
    </row>
    <row r="112" spans="1:3" x14ac:dyDescent="0.2">
      <c r="A112" s="5">
        <v>91.768223333077145</v>
      </c>
      <c r="B112" s="20">
        <f t="shared" si="10"/>
        <v>2</v>
      </c>
      <c r="C112" s="7">
        <v>0</v>
      </c>
    </row>
    <row r="113" spans="1:3" x14ac:dyDescent="0.2">
      <c r="A113" s="5">
        <v>100.34366774741335</v>
      </c>
      <c r="B113" s="20">
        <f t="shared" si="10"/>
        <v>4</v>
      </c>
      <c r="C113" s="7">
        <v>1</v>
      </c>
    </row>
    <row r="114" spans="1:3" x14ac:dyDescent="0.2">
      <c r="A114" s="5">
        <v>102.46558111472689</v>
      </c>
      <c r="B114" s="20">
        <f t="shared" si="10"/>
        <v>4</v>
      </c>
      <c r="C114" s="7">
        <v>1</v>
      </c>
    </row>
    <row r="115" spans="1:3" x14ac:dyDescent="0.2">
      <c r="A115" s="5">
        <v>102.69649579839486</v>
      </c>
      <c r="B115" s="20">
        <f t="shared" si="10"/>
        <v>5</v>
      </c>
      <c r="C115" s="7">
        <v>0</v>
      </c>
    </row>
    <row r="116" spans="1:3" x14ac:dyDescent="0.2">
      <c r="A116" s="5">
        <v>77.946208618495334</v>
      </c>
      <c r="B116" s="20">
        <f t="shared" si="10"/>
        <v>1</v>
      </c>
      <c r="C116" s="7">
        <v>0</v>
      </c>
    </row>
    <row r="117" spans="1:3" x14ac:dyDescent="0.2">
      <c r="A117" s="5">
        <v>129.83359084923623</v>
      </c>
      <c r="B117" s="20">
        <f t="shared" si="10"/>
        <v>8</v>
      </c>
      <c r="C117" s="7">
        <v>1</v>
      </c>
    </row>
    <row r="118" spans="1:3" x14ac:dyDescent="0.2">
      <c r="A118" s="5">
        <v>108.35665386566072</v>
      </c>
      <c r="B118" s="20">
        <f t="shared" si="10"/>
        <v>6</v>
      </c>
      <c r="C118" s="7">
        <v>1</v>
      </c>
    </row>
    <row r="119" spans="1:3" x14ac:dyDescent="0.2">
      <c r="A119" s="5">
        <v>88.520935875952645</v>
      </c>
      <c r="B119" s="20">
        <f t="shared" si="10"/>
        <v>2</v>
      </c>
      <c r="C119" s="7">
        <v>0</v>
      </c>
    </row>
    <row r="120" spans="1:3" x14ac:dyDescent="0.2">
      <c r="A120" s="5">
        <v>110.3215955761776</v>
      </c>
      <c r="B120" s="20">
        <f t="shared" si="10"/>
        <v>6</v>
      </c>
      <c r="C120" s="7">
        <v>0</v>
      </c>
    </row>
    <row r="121" spans="1:3" x14ac:dyDescent="0.2">
      <c r="A121" s="5">
        <v>88.374006855368819</v>
      </c>
      <c r="B121" s="20">
        <f t="shared" si="10"/>
        <v>2</v>
      </c>
      <c r="C121" s="7">
        <v>1</v>
      </c>
    </row>
    <row r="122" spans="1:3" x14ac:dyDescent="0.2">
      <c r="A122" s="5">
        <v>104.58814537138088</v>
      </c>
      <c r="B122" s="20">
        <f t="shared" si="10"/>
        <v>5</v>
      </c>
      <c r="C122" s="7">
        <v>0</v>
      </c>
    </row>
    <row r="123" spans="1:3" x14ac:dyDescent="0.2">
      <c r="A123" s="5">
        <v>78.900892326737335</v>
      </c>
      <c r="B123" s="20">
        <f t="shared" si="10"/>
        <v>1</v>
      </c>
      <c r="C123" s="7">
        <v>0</v>
      </c>
    </row>
    <row r="124" spans="1:3" x14ac:dyDescent="0.2">
      <c r="A124" s="5">
        <v>99.562498384106021</v>
      </c>
      <c r="B124" s="20">
        <f t="shared" si="10"/>
        <v>4</v>
      </c>
      <c r="C124" s="7">
        <v>0</v>
      </c>
    </row>
    <row r="125" spans="1:3" x14ac:dyDescent="0.2">
      <c r="A125" s="5">
        <v>72.179919945946679</v>
      </c>
      <c r="B125" s="20">
        <f t="shared" si="10"/>
        <v>1</v>
      </c>
      <c r="C125" s="7">
        <v>0</v>
      </c>
    </row>
    <row r="126" spans="1:3" x14ac:dyDescent="0.2">
      <c r="A126" s="5">
        <v>101.69284212787593</v>
      </c>
      <c r="B126" s="20">
        <f t="shared" si="10"/>
        <v>4</v>
      </c>
      <c r="C126" s="7">
        <v>1</v>
      </c>
    </row>
    <row r="127" spans="1:3" x14ac:dyDescent="0.2">
      <c r="A127" s="5">
        <v>82.907696276639342</v>
      </c>
      <c r="B127" s="20">
        <f t="shared" si="10"/>
        <v>1</v>
      </c>
      <c r="C127" s="7">
        <v>1</v>
      </c>
    </row>
    <row r="128" spans="1:3" x14ac:dyDescent="0.2">
      <c r="A128" s="5">
        <v>113.05654629155771</v>
      </c>
      <c r="B128" s="20">
        <f t="shared" si="10"/>
        <v>7</v>
      </c>
      <c r="C128" s="7">
        <v>1</v>
      </c>
    </row>
    <row r="129" spans="1:3" x14ac:dyDescent="0.2">
      <c r="A129" s="5">
        <v>85.119914119426738</v>
      </c>
      <c r="B129" s="20">
        <f t="shared" si="10"/>
        <v>1</v>
      </c>
      <c r="C129" s="7">
        <v>0</v>
      </c>
    </row>
    <row r="130" spans="1:3" x14ac:dyDescent="0.2">
      <c r="A130" s="5">
        <v>97.695886051480258</v>
      </c>
      <c r="B130" s="20">
        <f t="shared" si="10"/>
        <v>4</v>
      </c>
      <c r="C130" s="7">
        <v>0</v>
      </c>
    </row>
    <row r="131" spans="1:3" x14ac:dyDescent="0.2">
      <c r="A131" s="5">
        <v>115.39616500562698</v>
      </c>
      <c r="B131" s="20">
        <f t="shared" ref="B131:B194" si="11">VLOOKUP(A131,L$3:M$10,2)</f>
        <v>7</v>
      </c>
      <c r="C131" s="7">
        <v>1</v>
      </c>
    </row>
    <row r="132" spans="1:3" x14ac:dyDescent="0.2">
      <c r="A132" s="5">
        <v>99.895163765240284</v>
      </c>
      <c r="B132" s="20">
        <f t="shared" si="11"/>
        <v>4</v>
      </c>
      <c r="C132" s="7">
        <v>1</v>
      </c>
    </row>
    <row r="133" spans="1:3" x14ac:dyDescent="0.2">
      <c r="A133" s="5">
        <v>90.218229526932532</v>
      </c>
      <c r="B133" s="20">
        <f t="shared" si="11"/>
        <v>2</v>
      </c>
      <c r="C133" s="7">
        <v>0</v>
      </c>
    </row>
    <row r="134" spans="1:3" x14ac:dyDescent="0.2">
      <c r="A134" s="5">
        <v>100.69312387068018</v>
      </c>
      <c r="B134" s="20">
        <f t="shared" si="11"/>
        <v>4</v>
      </c>
      <c r="C134" s="7">
        <v>0</v>
      </c>
    </row>
    <row r="135" spans="1:3" x14ac:dyDescent="0.2">
      <c r="A135" s="5">
        <v>115.34520389613533</v>
      </c>
      <c r="B135" s="20">
        <f t="shared" si="11"/>
        <v>7</v>
      </c>
      <c r="C135" s="7">
        <v>0</v>
      </c>
    </row>
    <row r="136" spans="1:3" x14ac:dyDescent="0.2">
      <c r="A136" s="5">
        <v>112.52802795158365</v>
      </c>
      <c r="B136" s="20">
        <f t="shared" si="11"/>
        <v>7</v>
      </c>
      <c r="C136" s="7">
        <v>1</v>
      </c>
    </row>
    <row r="137" spans="1:3" x14ac:dyDescent="0.2">
      <c r="A137" s="5">
        <v>116.71097935745533</v>
      </c>
      <c r="B137" s="20">
        <f t="shared" si="11"/>
        <v>7</v>
      </c>
      <c r="C137" s="7">
        <v>1</v>
      </c>
    </row>
    <row r="138" spans="1:3" x14ac:dyDescent="0.2">
      <c r="A138" s="5">
        <v>106.57946150390106</v>
      </c>
      <c r="B138" s="20">
        <f t="shared" si="11"/>
        <v>5</v>
      </c>
      <c r="C138" s="7">
        <v>1</v>
      </c>
    </row>
    <row r="139" spans="1:3" x14ac:dyDescent="0.2">
      <c r="A139" s="5">
        <v>99.459976475966499</v>
      </c>
      <c r="B139" s="20">
        <f t="shared" si="11"/>
        <v>4</v>
      </c>
      <c r="C139" s="7">
        <v>0</v>
      </c>
    </row>
    <row r="140" spans="1:3" x14ac:dyDescent="0.2">
      <c r="A140" s="5">
        <v>101.93206630128303</v>
      </c>
      <c r="B140" s="20">
        <f t="shared" si="11"/>
        <v>4</v>
      </c>
      <c r="C140" s="7">
        <v>1</v>
      </c>
    </row>
    <row r="141" spans="1:3" x14ac:dyDescent="0.2">
      <c r="A141" s="5">
        <v>88.205829222333506</v>
      </c>
      <c r="B141" s="20">
        <f t="shared" si="11"/>
        <v>2</v>
      </c>
      <c r="C141" s="7">
        <v>1</v>
      </c>
    </row>
    <row r="142" spans="1:3" x14ac:dyDescent="0.2">
      <c r="A142" s="5">
        <v>108.88275790439735</v>
      </c>
      <c r="B142" s="20">
        <f t="shared" si="11"/>
        <v>6</v>
      </c>
      <c r="C142" s="7">
        <v>1</v>
      </c>
    </row>
    <row r="143" spans="1:3" x14ac:dyDescent="0.2">
      <c r="A143" s="5">
        <v>69.375279940918787</v>
      </c>
      <c r="B143" s="20">
        <f t="shared" si="11"/>
        <v>1</v>
      </c>
      <c r="C143" s="7">
        <v>0</v>
      </c>
    </row>
    <row r="144" spans="1:3" x14ac:dyDescent="0.2">
      <c r="A144" s="5">
        <v>83.255099166582895</v>
      </c>
      <c r="B144" s="20">
        <f t="shared" si="11"/>
        <v>1</v>
      </c>
      <c r="C144" s="7">
        <v>0</v>
      </c>
    </row>
    <row r="145" spans="1:3" x14ac:dyDescent="0.2">
      <c r="A145" s="5">
        <v>121.50326545165791</v>
      </c>
      <c r="B145" s="20">
        <f t="shared" si="11"/>
        <v>8</v>
      </c>
      <c r="C145" s="7">
        <v>1</v>
      </c>
    </row>
    <row r="146" spans="1:3" x14ac:dyDescent="0.2">
      <c r="A146" s="5">
        <v>95.765398069158351</v>
      </c>
      <c r="B146" s="20">
        <f t="shared" si="11"/>
        <v>3</v>
      </c>
      <c r="C146" s="7">
        <v>0</v>
      </c>
    </row>
    <row r="147" spans="1:3" x14ac:dyDescent="0.2">
      <c r="A147" s="5">
        <v>104.38740121607803</v>
      </c>
      <c r="B147" s="20">
        <f t="shared" si="11"/>
        <v>5</v>
      </c>
      <c r="C147" s="7">
        <v>1</v>
      </c>
    </row>
    <row r="148" spans="1:3" x14ac:dyDescent="0.2">
      <c r="A148" s="5">
        <v>113.95139832539715</v>
      </c>
      <c r="B148" s="20">
        <f t="shared" si="11"/>
        <v>7</v>
      </c>
      <c r="C148" s="7">
        <v>1</v>
      </c>
    </row>
    <row r="149" spans="1:3" x14ac:dyDescent="0.2">
      <c r="A149" s="5">
        <v>123.2518187751557</v>
      </c>
      <c r="B149" s="20">
        <f t="shared" si="11"/>
        <v>8</v>
      </c>
      <c r="C149" s="7">
        <v>1</v>
      </c>
    </row>
    <row r="150" spans="1:3" x14ac:dyDescent="0.2">
      <c r="A150" s="5">
        <v>111.74808986542438</v>
      </c>
      <c r="B150" s="20">
        <f t="shared" si="11"/>
        <v>6</v>
      </c>
      <c r="C150" s="7">
        <v>0</v>
      </c>
    </row>
    <row r="151" spans="1:3" x14ac:dyDescent="0.2">
      <c r="A151" s="5">
        <v>114.92996929653225</v>
      </c>
      <c r="B151" s="20">
        <f t="shared" si="11"/>
        <v>7</v>
      </c>
      <c r="C151" s="7">
        <v>1</v>
      </c>
    </row>
    <row r="152" spans="1:3" x14ac:dyDescent="0.2">
      <c r="A152" s="5">
        <v>87.606543191488612</v>
      </c>
      <c r="B152" s="20">
        <f t="shared" si="11"/>
        <v>2</v>
      </c>
      <c r="C152" s="7">
        <v>0</v>
      </c>
    </row>
    <row r="153" spans="1:3" x14ac:dyDescent="0.2">
      <c r="A153" s="5">
        <v>101.5809234788959</v>
      </c>
      <c r="B153" s="20">
        <f t="shared" si="11"/>
        <v>4</v>
      </c>
      <c r="C153" s="7">
        <v>1</v>
      </c>
    </row>
    <row r="154" spans="1:3" x14ac:dyDescent="0.2">
      <c r="A154" s="5">
        <v>82.488187886661052</v>
      </c>
      <c r="B154" s="20">
        <f t="shared" si="11"/>
        <v>1</v>
      </c>
      <c r="C154" s="7">
        <v>0</v>
      </c>
    </row>
    <row r="155" spans="1:3" x14ac:dyDescent="0.2">
      <c r="A155" s="5">
        <v>107.3015406101209</v>
      </c>
      <c r="B155" s="20">
        <f t="shared" si="11"/>
        <v>5</v>
      </c>
      <c r="C155" s="7">
        <v>1</v>
      </c>
    </row>
    <row r="156" spans="1:3" x14ac:dyDescent="0.2">
      <c r="A156" s="5">
        <v>111.10041809490541</v>
      </c>
      <c r="B156" s="20">
        <f t="shared" si="11"/>
        <v>6</v>
      </c>
      <c r="C156" s="7">
        <v>1</v>
      </c>
    </row>
    <row r="157" spans="1:3" x14ac:dyDescent="0.2">
      <c r="A157" s="5">
        <v>72.235935812202953</v>
      </c>
      <c r="B157" s="20">
        <f t="shared" si="11"/>
        <v>1</v>
      </c>
      <c r="C157" s="7">
        <v>0</v>
      </c>
    </row>
    <row r="158" spans="1:3" x14ac:dyDescent="0.2">
      <c r="A158" s="5">
        <v>93.963321538814725</v>
      </c>
      <c r="B158" s="20">
        <f t="shared" si="11"/>
        <v>3</v>
      </c>
      <c r="C158" s="7">
        <v>1</v>
      </c>
    </row>
    <row r="159" spans="1:3" x14ac:dyDescent="0.2">
      <c r="A159" s="5">
        <v>91.247574279834566</v>
      </c>
      <c r="B159" s="20">
        <f t="shared" si="11"/>
        <v>2</v>
      </c>
      <c r="C159" s="7">
        <v>0</v>
      </c>
    </row>
    <row r="160" spans="1:3" x14ac:dyDescent="0.2">
      <c r="A160" s="5">
        <v>79.022318205233915</v>
      </c>
      <c r="B160" s="20">
        <f t="shared" si="11"/>
        <v>1</v>
      </c>
      <c r="C160" s="7">
        <v>0</v>
      </c>
    </row>
    <row r="161" spans="1:3" x14ac:dyDescent="0.2">
      <c r="A161" s="5">
        <v>99.269201535931401</v>
      </c>
      <c r="B161" s="20">
        <f t="shared" si="11"/>
        <v>4</v>
      </c>
      <c r="C161" s="7">
        <v>1</v>
      </c>
    </row>
    <row r="162" spans="1:3" x14ac:dyDescent="0.2">
      <c r="A162" s="5">
        <v>97.178905748201714</v>
      </c>
      <c r="B162" s="20">
        <f t="shared" si="11"/>
        <v>3</v>
      </c>
      <c r="C162" s="7">
        <v>0</v>
      </c>
    </row>
    <row r="163" spans="1:3" x14ac:dyDescent="0.2">
      <c r="A163" s="5">
        <v>92.969612033224934</v>
      </c>
      <c r="B163" s="20">
        <f t="shared" si="11"/>
        <v>3</v>
      </c>
      <c r="C163" s="7">
        <v>0</v>
      </c>
    </row>
    <row r="164" spans="1:3" x14ac:dyDescent="0.2">
      <c r="A164" s="5">
        <v>86.030074122980864</v>
      </c>
      <c r="B164" s="20">
        <f t="shared" si="11"/>
        <v>1</v>
      </c>
      <c r="C164" s="7">
        <v>0</v>
      </c>
    </row>
    <row r="165" spans="1:3" x14ac:dyDescent="0.2">
      <c r="A165" s="5">
        <v>107.85014872443463</v>
      </c>
      <c r="B165" s="20">
        <f t="shared" si="11"/>
        <v>6</v>
      </c>
      <c r="C165" s="7">
        <v>1</v>
      </c>
    </row>
    <row r="166" spans="1:3" x14ac:dyDescent="0.2">
      <c r="A166" s="5">
        <v>97.644746051165527</v>
      </c>
      <c r="B166" s="20">
        <f t="shared" si="11"/>
        <v>4</v>
      </c>
      <c r="C166" s="7">
        <v>0</v>
      </c>
    </row>
    <row r="167" spans="1:3" x14ac:dyDescent="0.2">
      <c r="A167" s="5">
        <v>99.670205671823112</v>
      </c>
      <c r="B167" s="20">
        <f t="shared" si="11"/>
        <v>4</v>
      </c>
      <c r="C167" s="7">
        <v>0</v>
      </c>
    </row>
    <row r="168" spans="1:3" x14ac:dyDescent="0.2">
      <c r="A168" s="5">
        <v>117.70663316626973</v>
      </c>
      <c r="B168" s="20">
        <f t="shared" si="11"/>
        <v>8</v>
      </c>
      <c r="C168" s="7">
        <v>1</v>
      </c>
    </row>
    <row r="169" spans="1:3" x14ac:dyDescent="0.2">
      <c r="A169" s="5">
        <v>89.147018896459414</v>
      </c>
      <c r="B169" s="20">
        <f t="shared" si="11"/>
        <v>2</v>
      </c>
      <c r="C169" s="7">
        <v>1</v>
      </c>
    </row>
    <row r="170" spans="1:3" x14ac:dyDescent="0.2">
      <c r="A170" s="5">
        <v>113.35870482113017</v>
      </c>
      <c r="B170" s="20">
        <f t="shared" si="11"/>
        <v>7</v>
      </c>
      <c r="C170" s="7">
        <v>1</v>
      </c>
    </row>
    <row r="171" spans="1:3" x14ac:dyDescent="0.2">
      <c r="A171" s="5">
        <v>110.88996755216402</v>
      </c>
      <c r="B171" s="20">
        <f t="shared" si="11"/>
        <v>6</v>
      </c>
      <c r="C171" s="7">
        <v>1</v>
      </c>
    </row>
    <row r="172" spans="1:3" x14ac:dyDescent="0.2">
      <c r="A172" s="5">
        <v>74.188112697124737</v>
      </c>
      <c r="B172" s="20">
        <f t="shared" si="11"/>
        <v>1</v>
      </c>
      <c r="C172" s="7">
        <v>0</v>
      </c>
    </row>
    <row r="173" spans="1:3" x14ac:dyDescent="0.2">
      <c r="A173" s="5">
        <v>75.945045317304633</v>
      </c>
      <c r="B173" s="20">
        <f t="shared" si="11"/>
        <v>1</v>
      </c>
      <c r="C173" s="7">
        <v>0</v>
      </c>
    </row>
    <row r="174" spans="1:3" x14ac:dyDescent="0.2">
      <c r="A174" s="5">
        <v>132.85404505309742</v>
      </c>
      <c r="B174" s="20">
        <f t="shared" si="11"/>
        <v>8</v>
      </c>
      <c r="C174" s="7">
        <v>1</v>
      </c>
    </row>
    <row r="175" spans="1:3" x14ac:dyDescent="0.2">
      <c r="A175" s="5">
        <v>94.283410238867731</v>
      </c>
      <c r="B175" s="20">
        <f t="shared" si="11"/>
        <v>3</v>
      </c>
      <c r="C175" s="7">
        <v>0</v>
      </c>
    </row>
    <row r="176" spans="1:3" x14ac:dyDescent="0.2">
      <c r="A176" s="5">
        <v>111.29302244079663</v>
      </c>
      <c r="B176" s="20">
        <f t="shared" si="11"/>
        <v>6</v>
      </c>
      <c r="C176" s="7">
        <v>1</v>
      </c>
    </row>
    <row r="177" spans="1:3" x14ac:dyDescent="0.2">
      <c r="A177" s="5">
        <v>116.61545020959559</v>
      </c>
      <c r="B177" s="20">
        <f t="shared" si="11"/>
        <v>7</v>
      </c>
      <c r="C177" s="7">
        <v>1</v>
      </c>
    </row>
    <row r="178" spans="1:3" x14ac:dyDescent="0.2">
      <c r="A178" s="5">
        <v>98.843739691890349</v>
      </c>
      <c r="B178" s="20">
        <f t="shared" si="11"/>
        <v>4</v>
      </c>
      <c r="C178" s="7">
        <v>1</v>
      </c>
    </row>
    <row r="179" spans="1:3" x14ac:dyDescent="0.2">
      <c r="A179" s="5">
        <v>112.02248550262394</v>
      </c>
      <c r="B179" s="20">
        <f t="shared" si="11"/>
        <v>6</v>
      </c>
      <c r="C179" s="7">
        <v>0</v>
      </c>
    </row>
    <row r="180" spans="1:3" x14ac:dyDescent="0.2">
      <c r="A180" s="5">
        <v>82.170962901592205</v>
      </c>
      <c r="B180" s="20">
        <f t="shared" si="11"/>
        <v>1</v>
      </c>
      <c r="C180" s="7">
        <v>0</v>
      </c>
    </row>
    <row r="181" spans="1:3" x14ac:dyDescent="0.2">
      <c r="A181" s="5">
        <v>93.600974849075129</v>
      </c>
      <c r="B181" s="20">
        <f t="shared" si="11"/>
        <v>3</v>
      </c>
      <c r="C181" s="7">
        <v>1</v>
      </c>
    </row>
    <row r="182" spans="1:3" x14ac:dyDescent="0.2">
      <c r="A182" s="5">
        <v>113.70863818275978</v>
      </c>
      <c r="B182" s="20">
        <f t="shared" si="11"/>
        <v>7</v>
      </c>
      <c r="C182" s="7">
        <v>1</v>
      </c>
    </row>
    <row r="183" spans="1:3" x14ac:dyDescent="0.2">
      <c r="A183" s="5">
        <v>98.71460153088394</v>
      </c>
      <c r="B183" s="20">
        <f t="shared" si="11"/>
        <v>4</v>
      </c>
      <c r="C183" s="7">
        <v>0</v>
      </c>
    </row>
    <row r="184" spans="1:3" x14ac:dyDescent="0.2">
      <c r="A184" s="5">
        <v>73.044540536151843</v>
      </c>
      <c r="B184" s="20">
        <f t="shared" si="11"/>
        <v>1</v>
      </c>
      <c r="C184" s="7">
        <v>0</v>
      </c>
    </row>
    <row r="185" spans="1:3" x14ac:dyDescent="0.2">
      <c r="A185" s="5">
        <v>75.18193792675315</v>
      </c>
      <c r="B185" s="20">
        <f t="shared" si="11"/>
        <v>1</v>
      </c>
      <c r="C185" s="7">
        <v>0</v>
      </c>
    </row>
    <row r="186" spans="1:3" x14ac:dyDescent="0.2">
      <c r="A186" s="5">
        <v>106.38965868671012</v>
      </c>
      <c r="B186" s="20">
        <f t="shared" si="11"/>
        <v>5</v>
      </c>
      <c r="C186" s="7">
        <v>1</v>
      </c>
    </row>
    <row r="187" spans="1:3" x14ac:dyDescent="0.2">
      <c r="A187" s="5">
        <v>130.21217953730098</v>
      </c>
      <c r="B187" s="20">
        <f t="shared" si="11"/>
        <v>8</v>
      </c>
      <c r="C187" s="7">
        <v>1</v>
      </c>
    </row>
    <row r="188" spans="1:3" x14ac:dyDescent="0.2">
      <c r="A188" s="5">
        <v>106.07975730681599</v>
      </c>
      <c r="B188" s="20">
        <f t="shared" si="11"/>
        <v>5</v>
      </c>
      <c r="C188" s="7">
        <v>0</v>
      </c>
    </row>
    <row r="189" spans="1:3" x14ac:dyDescent="0.2">
      <c r="A189" s="5">
        <v>93.422941340409409</v>
      </c>
      <c r="B189" s="20">
        <f t="shared" si="11"/>
        <v>3</v>
      </c>
      <c r="C189" s="7">
        <v>1</v>
      </c>
    </row>
    <row r="190" spans="1:3" x14ac:dyDescent="0.2">
      <c r="A190" s="5">
        <v>77.015320280267829</v>
      </c>
      <c r="B190" s="20">
        <f t="shared" si="11"/>
        <v>1</v>
      </c>
      <c r="C190" s="7">
        <v>0</v>
      </c>
    </row>
    <row r="191" spans="1:3" x14ac:dyDescent="0.2">
      <c r="A191" s="5">
        <v>94.806875529395867</v>
      </c>
      <c r="B191" s="20">
        <f t="shared" si="11"/>
        <v>3</v>
      </c>
      <c r="C191" s="7">
        <v>1</v>
      </c>
    </row>
    <row r="192" spans="1:3" x14ac:dyDescent="0.2">
      <c r="A192" s="5">
        <v>91.037569139849722</v>
      </c>
      <c r="B192" s="20">
        <f t="shared" si="11"/>
        <v>2</v>
      </c>
      <c r="C192" s="7">
        <v>0</v>
      </c>
    </row>
    <row r="193" spans="1:3" x14ac:dyDescent="0.2">
      <c r="A193" s="5">
        <v>105.35489247016557</v>
      </c>
      <c r="B193" s="20">
        <f t="shared" si="11"/>
        <v>5</v>
      </c>
      <c r="C193" s="7">
        <v>1</v>
      </c>
    </row>
    <row r="194" spans="1:3" x14ac:dyDescent="0.2">
      <c r="A194" s="5">
        <v>108.09556517208362</v>
      </c>
      <c r="B194" s="20">
        <f t="shared" si="11"/>
        <v>6</v>
      </c>
      <c r="C194" s="7">
        <v>1</v>
      </c>
    </row>
    <row r="195" spans="1:3" x14ac:dyDescent="0.2">
      <c r="A195" s="5">
        <v>127.1117052292755</v>
      </c>
      <c r="B195" s="20">
        <f t="shared" ref="B195:B258" si="12">VLOOKUP(A195,L$3:M$10,2)</f>
        <v>8</v>
      </c>
      <c r="C195" s="7">
        <v>1</v>
      </c>
    </row>
    <row r="196" spans="1:3" x14ac:dyDescent="0.2">
      <c r="A196" s="5">
        <v>90.75485686941245</v>
      </c>
      <c r="B196" s="20">
        <f t="shared" si="12"/>
        <v>2</v>
      </c>
      <c r="C196" s="7">
        <v>1</v>
      </c>
    </row>
    <row r="197" spans="1:3" x14ac:dyDescent="0.2">
      <c r="A197" s="5">
        <v>112.20852346879522</v>
      </c>
      <c r="B197" s="20">
        <f t="shared" si="12"/>
        <v>6</v>
      </c>
      <c r="C197" s="7">
        <v>1</v>
      </c>
    </row>
    <row r="198" spans="1:3" x14ac:dyDescent="0.2">
      <c r="A198" s="5">
        <v>108.5717318878461</v>
      </c>
      <c r="B198" s="20">
        <f t="shared" si="12"/>
        <v>6</v>
      </c>
      <c r="C198" s="7">
        <v>1</v>
      </c>
    </row>
    <row r="199" spans="1:3" x14ac:dyDescent="0.2">
      <c r="A199" s="5">
        <v>90.830896420935957</v>
      </c>
      <c r="B199" s="20">
        <f t="shared" si="12"/>
        <v>2</v>
      </c>
      <c r="C199" s="7">
        <v>1</v>
      </c>
    </row>
    <row r="200" spans="1:3" x14ac:dyDescent="0.2">
      <c r="A200" s="5">
        <v>102.2552537848739</v>
      </c>
      <c r="B200" s="20">
        <f t="shared" si="12"/>
        <v>4</v>
      </c>
      <c r="C200" s="7">
        <v>0</v>
      </c>
    </row>
    <row r="201" spans="1:3" x14ac:dyDescent="0.2">
      <c r="A201" s="5">
        <v>125.56210274828453</v>
      </c>
      <c r="B201" s="20">
        <f t="shared" si="12"/>
        <v>8</v>
      </c>
      <c r="C201" s="7">
        <v>1</v>
      </c>
    </row>
    <row r="202" spans="1:3" x14ac:dyDescent="0.2">
      <c r="A202" s="5">
        <v>104.72035261727187</v>
      </c>
      <c r="B202" s="20">
        <f t="shared" si="12"/>
        <v>5</v>
      </c>
      <c r="C202" s="7">
        <v>0</v>
      </c>
    </row>
    <row r="203" spans="1:3" x14ac:dyDescent="0.2">
      <c r="A203" s="5">
        <v>76.071504523159319</v>
      </c>
      <c r="B203" s="20">
        <f t="shared" si="12"/>
        <v>1</v>
      </c>
      <c r="C203" s="7">
        <v>0</v>
      </c>
    </row>
    <row r="204" spans="1:3" x14ac:dyDescent="0.2">
      <c r="A204" s="5">
        <v>96.260587774281674</v>
      </c>
      <c r="B204" s="20">
        <f t="shared" si="12"/>
        <v>3</v>
      </c>
      <c r="C204" s="7">
        <v>1</v>
      </c>
    </row>
    <row r="205" spans="1:3" x14ac:dyDescent="0.2">
      <c r="A205" s="5">
        <v>89.591177742067785</v>
      </c>
      <c r="B205" s="20">
        <f t="shared" si="12"/>
        <v>2</v>
      </c>
      <c r="C205" s="7">
        <v>0</v>
      </c>
    </row>
    <row r="206" spans="1:3" x14ac:dyDescent="0.2">
      <c r="A206" s="5">
        <v>113.47771609444621</v>
      </c>
      <c r="B206" s="20">
        <f t="shared" si="12"/>
        <v>7</v>
      </c>
      <c r="C206" s="7">
        <v>1</v>
      </c>
    </row>
    <row r="207" spans="1:3" x14ac:dyDescent="0.2">
      <c r="A207" s="5">
        <v>89.876364141880231</v>
      </c>
      <c r="B207" s="20">
        <f t="shared" si="12"/>
        <v>2</v>
      </c>
      <c r="C207" s="7">
        <v>0</v>
      </c>
    </row>
    <row r="208" spans="1:3" x14ac:dyDescent="0.2">
      <c r="A208" s="5">
        <v>103.89558115974481</v>
      </c>
      <c r="B208" s="20">
        <f t="shared" si="12"/>
        <v>5</v>
      </c>
      <c r="C208" s="7">
        <v>0</v>
      </c>
    </row>
    <row r="209" spans="1:3" x14ac:dyDescent="0.2">
      <c r="A209" s="5">
        <v>107.01592401187999</v>
      </c>
      <c r="B209" s="20">
        <f t="shared" si="12"/>
        <v>5</v>
      </c>
      <c r="C209" s="7">
        <v>1</v>
      </c>
    </row>
    <row r="210" spans="1:3" x14ac:dyDescent="0.2">
      <c r="A210" s="5">
        <v>92.152450116185221</v>
      </c>
      <c r="B210" s="20">
        <f t="shared" si="12"/>
        <v>2</v>
      </c>
      <c r="C210" s="7">
        <v>0</v>
      </c>
    </row>
    <row r="211" spans="1:3" x14ac:dyDescent="0.2">
      <c r="A211" s="5">
        <v>111.92042254838495</v>
      </c>
      <c r="B211" s="20">
        <f t="shared" si="12"/>
        <v>6</v>
      </c>
      <c r="C211" s="7">
        <v>1</v>
      </c>
    </row>
    <row r="212" spans="1:3" x14ac:dyDescent="0.2">
      <c r="A212" s="5">
        <v>120.51041660788199</v>
      </c>
      <c r="B212" s="20">
        <f t="shared" si="12"/>
        <v>8</v>
      </c>
      <c r="C212" s="7">
        <v>1</v>
      </c>
    </row>
    <row r="213" spans="1:3" x14ac:dyDescent="0.2">
      <c r="A213" s="5">
        <v>126.24688731514161</v>
      </c>
      <c r="B213" s="20">
        <f t="shared" si="12"/>
        <v>8</v>
      </c>
      <c r="C213" s="7">
        <v>1</v>
      </c>
    </row>
    <row r="214" spans="1:3" x14ac:dyDescent="0.2">
      <c r="A214" s="5">
        <v>79.749482154371677</v>
      </c>
      <c r="B214" s="20">
        <f t="shared" si="12"/>
        <v>1</v>
      </c>
      <c r="C214" s="7">
        <v>0</v>
      </c>
    </row>
    <row r="215" spans="1:3" x14ac:dyDescent="0.2">
      <c r="A215" s="5">
        <v>96.456969030274252</v>
      </c>
      <c r="B215" s="20">
        <f t="shared" si="12"/>
        <v>3</v>
      </c>
      <c r="C215" s="7">
        <v>0</v>
      </c>
    </row>
    <row r="216" spans="1:3" x14ac:dyDescent="0.2">
      <c r="A216" s="5">
        <v>127.87703221242167</v>
      </c>
      <c r="B216" s="20">
        <f t="shared" si="12"/>
        <v>8</v>
      </c>
      <c r="C216" s="7">
        <v>1</v>
      </c>
    </row>
    <row r="217" spans="1:3" x14ac:dyDescent="0.2">
      <c r="A217" s="5">
        <v>75.28975388701096</v>
      </c>
      <c r="B217" s="20">
        <f t="shared" si="12"/>
        <v>1</v>
      </c>
      <c r="C217" s="7">
        <v>0</v>
      </c>
    </row>
    <row r="218" spans="1:3" x14ac:dyDescent="0.2">
      <c r="A218" s="5">
        <v>83.479148517229618</v>
      </c>
      <c r="B218" s="20">
        <f t="shared" si="12"/>
        <v>1</v>
      </c>
      <c r="C218" s="7">
        <v>0</v>
      </c>
    </row>
    <row r="219" spans="1:3" x14ac:dyDescent="0.2">
      <c r="A219" s="5">
        <v>108.42489884833793</v>
      </c>
      <c r="B219" s="20">
        <f t="shared" si="12"/>
        <v>6</v>
      </c>
      <c r="C219" s="7">
        <v>1</v>
      </c>
    </row>
    <row r="220" spans="1:3" x14ac:dyDescent="0.2">
      <c r="A220" s="5">
        <v>85.247886522788875</v>
      </c>
      <c r="B220" s="20">
        <f t="shared" si="12"/>
        <v>1</v>
      </c>
      <c r="C220" s="7">
        <v>0</v>
      </c>
    </row>
    <row r="221" spans="1:3" x14ac:dyDescent="0.2">
      <c r="A221" s="5">
        <v>90.664976269152532</v>
      </c>
      <c r="B221" s="20">
        <f t="shared" si="12"/>
        <v>2</v>
      </c>
      <c r="C221" s="7">
        <v>0</v>
      </c>
    </row>
    <row r="222" spans="1:3" x14ac:dyDescent="0.2">
      <c r="A222" s="5">
        <v>100.5535231856977</v>
      </c>
      <c r="B222" s="20">
        <f t="shared" si="12"/>
        <v>4</v>
      </c>
      <c r="C222" s="7">
        <v>1</v>
      </c>
    </row>
    <row r="223" spans="1:3" x14ac:dyDescent="0.2">
      <c r="A223" s="5">
        <v>80.661409492229055</v>
      </c>
      <c r="B223" s="20">
        <f t="shared" si="12"/>
        <v>1</v>
      </c>
      <c r="C223" s="7">
        <v>0</v>
      </c>
    </row>
    <row r="224" spans="1:3" x14ac:dyDescent="0.2">
      <c r="A224" s="5">
        <v>91.398000938593853</v>
      </c>
      <c r="B224" s="20">
        <f t="shared" si="12"/>
        <v>2</v>
      </c>
      <c r="C224" s="7">
        <v>0</v>
      </c>
    </row>
    <row r="225" spans="1:3" x14ac:dyDescent="0.2">
      <c r="A225" s="5">
        <v>98.046642601850778</v>
      </c>
      <c r="B225" s="20">
        <f t="shared" si="12"/>
        <v>4</v>
      </c>
      <c r="C225" s="7">
        <v>1</v>
      </c>
    </row>
    <row r="226" spans="1:3" x14ac:dyDescent="0.2">
      <c r="A226" s="5">
        <v>95.569127529735567</v>
      </c>
      <c r="B226" s="20">
        <f t="shared" si="12"/>
        <v>3</v>
      </c>
      <c r="C226" s="7">
        <v>0</v>
      </c>
    </row>
    <row r="227" spans="1:3" x14ac:dyDescent="0.2">
      <c r="A227" s="5">
        <v>122.91170720626349</v>
      </c>
      <c r="B227" s="20">
        <f t="shared" si="12"/>
        <v>8</v>
      </c>
      <c r="C227" s="7">
        <v>1</v>
      </c>
    </row>
    <row r="228" spans="1:3" x14ac:dyDescent="0.2">
      <c r="A228" s="5">
        <v>122.6472405318472</v>
      </c>
      <c r="B228" s="20">
        <f t="shared" si="12"/>
        <v>8</v>
      </c>
      <c r="C228" s="7">
        <v>1</v>
      </c>
    </row>
    <row r="229" spans="1:3" x14ac:dyDescent="0.2">
      <c r="A229" s="5">
        <v>106.12693189119729</v>
      </c>
      <c r="B229" s="20">
        <f t="shared" si="12"/>
        <v>5</v>
      </c>
      <c r="C229" s="7">
        <v>1</v>
      </c>
    </row>
    <row r="230" spans="1:3" x14ac:dyDescent="0.2">
      <c r="A230" s="5">
        <v>85.901144936900181</v>
      </c>
      <c r="B230" s="20">
        <f t="shared" si="12"/>
        <v>1</v>
      </c>
      <c r="C230" s="7">
        <v>0</v>
      </c>
    </row>
    <row r="231" spans="1:3" x14ac:dyDescent="0.2">
      <c r="A231" s="5">
        <v>95.469521272680069</v>
      </c>
      <c r="B231" s="20">
        <f t="shared" si="12"/>
        <v>3</v>
      </c>
      <c r="C231" s="7">
        <v>0</v>
      </c>
    </row>
    <row r="232" spans="1:3" x14ac:dyDescent="0.2">
      <c r="A232" s="5">
        <v>99.42707019319954</v>
      </c>
      <c r="B232" s="20">
        <f t="shared" si="12"/>
        <v>4</v>
      </c>
      <c r="C232" s="7">
        <v>1</v>
      </c>
    </row>
    <row r="233" spans="1:3" x14ac:dyDescent="0.2">
      <c r="A233" s="5">
        <v>97.52230845166136</v>
      </c>
      <c r="B233" s="20">
        <f t="shared" si="12"/>
        <v>4</v>
      </c>
      <c r="C233" s="7">
        <v>1</v>
      </c>
    </row>
    <row r="234" spans="1:3" x14ac:dyDescent="0.2">
      <c r="A234" s="5">
        <v>81.632560323824876</v>
      </c>
      <c r="B234" s="20">
        <f t="shared" si="12"/>
        <v>1</v>
      </c>
      <c r="C234" s="7">
        <v>0</v>
      </c>
    </row>
    <row r="235" spans="1:3" x14ac:dyDescent="0.2">
      <c r="A235" s="5">
        <v>127.59399146019666</v>
      </c>
      <c r="B235" s="20">
        <f t="shared" si="12"/>
        <v>8</v>
      </c>
      <c r="C235" s="7">
        <v>1</v>
      </c>
    </row>
    <row r="236" spans="1:3" x14ac:dyDescent="0.2">
      <c r="A236" s="5">
        <v>120.97631742585141</v>
      </c>
      <c r="B236" s="20">
        <f t="shared" si="12"/>
        <v>8</v>
      </c>
      <c r="C236" s="7">
        <v>1</v>
      </c>
    </row>
    <row r="237" spans="1:3" x14ac:dyDescent="0.2">
      <c r="A237" s="5">
        <v>97.938271252647411</v>
      </c>
      <c r="B237" s="20">
        <f t="shared" si="12"/>
        <v>4</v>
      </c>
      <c r="C237" s="7">
        <v>0</v>
      </c>
    </row>
    <row r="238" spans="1:3" x14ac:dyDescent="0.2">
      <c r="A238" s="5">
        <v>123.72946091092068</v>
      </c>
      <c r="B238" s="20">
        <f t="shared" si="12"/>
        <v>8</v>
      </c>
      <c r="C238" s="7">
        <v>1</v>
      </c>
    </row>
    <row r="239" spans="1:3" x14ac:dyDescent="0.2">
      <c r="A239" s="5">
        <v>80.276712886930397</v>
      </c>
      <c r="B239" s="20">
        <f t="shared" si="12"/>
        <v>1</v>
      </c>
      <c r="C239" s="7">
        <v>0</v>
      </c>
    </row>
    <row r="240" spans="1:3" x14ac:dyDescent="0.2">
      <c r="A240" s="5">
        <v>87.919033945859354</v>
      </c>
      <c r="B240" s="20">
        <f t="shared" si="12"/>
        <v>2</v>
      </c>
      <c r="C240" s="7">
        <v>0</v>
      </c>
    </row>
    <row r="241" spans="1:3" x14ac:dyDescent="0.2">
      <c r="A241" s="5">
        <v>101.11826941495769</v>
      </c>
      <c r="B241" s="20">
        <f t="shared" si="12"/>
        <v>4</v>
      </c>
      <c r="C241" s="7">
        <v>0</v>
      </c>
    </row>
    <row r="242" spans="1:3" x14ac:dyDescent="0.2">
      <c r="A242" s="5">
        <v>89.447416910195102</v>
      </c>
      <c r="B242" s="20">
        <f t="shared" si="12"/>
        <v>2</v>
      </c>
      <c r="C242" s="7">
        <v>0</v>
      </c>
    </row>
    <row r="243" spans="1:3" x14ac:dyDescent="0.2">
      <c r="A243" s="5">
        <v>101.03220832590759</v>
      </c>
      <c r="B243" s="20">
        <f t="shared" si="12"/>
        <v>4</v>
      </c>
      <c r="C243" s="7">
        <v>0</v>
      </c>
    </row>
    <row r="244" spans="1:3" x14ac:dyDescent="0.2">
      <c r="A244" s="5">
        <v>109.95712928461644</v>
      </c>
      <c r="B244" s="20">
        <f t="shared" si="12"/>
        <v>6</v>
      </c>
      <c r="C244" s="7">
        <v>0</v>
      </c>
    </row>
    <row r="245" spans="1:3" x14ac:dyDescent="0.2">
      <c r="A245" s="5">
        <v>117.41796990756679</v>
      </c>
      <c r="B245" s="20">
        <f t="shared" si="12"/>
        <v>7</v>
      </c>
      <c r="C245" s="7">
        <v>1</v>
      </c>
    </row>
    <row r="246" spans="1:3" x14ac:dyDescent="0.2">
      <c r="A246" s="5">
        <v>116.2958753539894</v>
      </c>
      <c r="B246" s="20">
        <f t="shared" si="12"/>
        <v>7</v>
      </c>
      <c r="C246" s="7">
        <v>1</v>
      </c>
    </row>
    <row r="247" spans="1:3" x14ac:dyDescent="0.2">
      <c r="A247" s="5">
        <v>121.16583822899889</v>
      </c>
      <c r="B247" s="20">
        <f t="shared" si="12"/>
        <v>8</v>
      </c>
      <c r="C247" s="7">
        <v>1</v>
      </c>
    </row>
    <row r="248" spans="1:3" x14ac:dyDescent="0.2">
      <c r="A248" s="5">
        <v>87.471499103310919</v>
      </c>
      <c r="B248" s="20">
        <f t="shared" si="12"/>
        <v>1</v>
      </c>
      <c r="C248" s="7">
        <v>0</v>
      </c>
    </row>
    <row r="249" spans="1:3" x14ac:dyDescent="0.2">
      <c r="A249" s="5">
        <v>107.78788580648313</v>
      </c>
      <c r="B249" s="20">
        <f t="shared" si="12"/>
        <v>6</v>
      </c>
      <c r="C249" s="7">
        <v>0</v>
      </c>
    </row>
    <row r="250" spans="1:3" x14ac:dyDescent="0.2">
      <c r="A250" s="5">
        <v>91.513591994347195</v>
      </c>
      <c r="B250" s="20">
        <f t="shared" si="12"/>
        <v>2</v>
      </c>
      <c r="C250" s="7">
        <v>0</v>
      </c>
    </row>
    <row r="251" spans="1:3" x14ac:dyDescent="0.2">
      <c r="A251" s="5">
        <v>93.217535613502051</v>
      </c>
      <c r="B251" s="20">
        <f t="shared" si="12"/>
        <v>3</v>
      </c>
      <c r="C251" s="7">
        <v>0</v>
      </c>
    </row>
    <row r="252" spans="1:3" x14ac:dyDescent="0.2">
      <c r="A252" s="5">
        <v>85.456925963473637</v>
      </c>
      <c r="B252" s="20">
        <f t="shared" si="12"/>
        <v>1</v>
      </c>
      <c r="C252" s="7">
        <v>0</v>
      </c>
    </row>
    <row r="253" spans="1:3" x14ac:dyDescent="0.2">
      <c r="A253" s="5">
        <v>77.492307211333468</v>
      </c>
      <c r="B253" s="20">
        <f t="shared" si="12"/>
        <v>1</v>
      </c>
      <c r="C253" s="7">
        <v>0</v>
      </c>
    </row>
    <row r="254" spans="1:3" x14ac:dyDescent="0.2">
      <c r="A254" s="5">
        <v>84.516594790170387</v>
      </c>
      <c r="B254" s="20">
        <f t="shared" si="12"/>
        <v>1</v>
      </c>
      <c r="C254" s="7">
        <v>0</v>
      </c>
    </row>
    <row r="255" spans="1:3" x14ac:dyDescent="0.2">
      <c r="A255" s="5">
        <v>84.223794287200548</v>
      </c>
      <c r="B255" s="20">
        <f t="shared" si="12"/>
        <v>1</v>
      </c>
      <c r="C255" s="7">
        <v>0</v>
      </c>
    </row>
    <row r="256" spans="1:3" x14ac:dyDescent="0.2">
      <c r="A256" s="5">
        <v>96.962437298144323</v>
      </c>
      <c r="B256" s="20">
        <f t="shared" si="12"/>
        <v>3</v>
      </c>
      <c r="C256" s="7">
        <v>0</v>
      </c>
    </row>
    <row r="257" spans="1:3" x14ac:dyDescent="0.2">
      <c r="A257" s="5">
        <v>97.849604886682556</v>
      </c>
      <c r="B257" s="20">
        <f t="shared" si="12"/>
        <v>4</v>
      </c>
      <c r="C257" s="7">
        <v>1</v>
      </c>
    </row>
    <row r="258" spans="1:3" x14ac:dyDescent="0.2">
      <c r="A258" s="5">
        <v>101.19344798811632</v>
      </c>
      <c r="B258" s="20">
        <f t="shared" si="12"/>
        <v>4</v>
      </c>
      <c r="C258" s="7">
        <v>0</v>
      </c>
    </row>
    <row r="259" spans="1:3" x14ac:dyDescent="0.2">
      <c r="A259" s="5">
        <v>104.8139609617228</v>
      </c>
      <c r="B259" s="20">
        <f t="shared" ref="B259:B301" si="13">VLOOKUP(A259,L$3:M$10,2)</f>
        <v>5</v>
      </c>
      <c r="C259" s="7">
        <v>0</v>
      </c>
    </row>
    <row r="260" spans="1:3" x14ac:dyDescent="0.2">
      <c r="A260" s="5">
        <v>96.703729973811576</v>
      </c>
      <c r="B260" s="20">
        <f t="shared" si="13"/>
        <v>3</v>
      </c>
      <c r="C260" s="7">
        <v>0</v>
      </c>
    </row>
    <row r="261" spans="1:3" x14ac:dyDescent="0.2">
      <c r="A261" s="5">
        <v>73.754955766080982</v>
      </c>
      <c r="B261" s="20">
        <f t="shared" si="13"/>
        <v>1</v>
      </c>
      <c r="C261" s="7">
        <v>0</v>
      </c>
    </row>
    <row r="262" spans="1:3" x14ac:dyDescent="0.2">
      <c r="A262" s="5">
        <v>109.0359062989553</v>
      </c>
      <c r="B262" s="20">
        <f t="shared" si="13"/>
        <v>6</v>
      </c>
      <c r="C262" s="7">
        <v>0</v>
      </c>
    </row>
    <row r="263" spans="1:3" x14ac:dyDescent="0.2">
      <c r="A263" s="5">
        <v>90.109334438318683</v>
      </c>
      <c r="B263" s="20">
        <f t="shared" si="13"/>
        <v>2</v>
      </c>
      <c r="C263" s="7">
        <v>0</v>
      </c>
    </row>
    <row r="264" spans="1:3" x14ac:dyDescent="0.2">
      <c r="A264" s="5">
        <v>83.894538069043392</v>
      </c>
      <c r="B264" s="20">
        <f t="shared" si="13"/>
        <v>1</v>
      </c>
      <c r="C264" s="7">
        <v>0</v>
      </c>
    </row>
    <row r="265" spans="1:3" x14ac:dyDescent="0.2">
      <c r="A265" s="5">
        <v>128.98521631039364</v>
      </c>
      <c r="B265" s="20">
        <f t="shared" si="13"/>
        <v>8</v>
      </c>
      <c r="C265" s="7">
        <v>1</v>
      </c>
    </row>
    <row r="266" spans="1:3" x14ac:dyDescent="0.2">
      <c r="A266" s="5">
        <v>112.99739235470241</v>
      </c>
      <c r="B266" s="20">
        <f t="shared" si="13"/>
        <v>7</v>
      </c>
      <c r="C266" s="7">
        <v>1</v>
      </c>
    </row>
    <row r="267" spans="1:3" x14ac:dyDescent="0.2">
      <c r="A267" s="5">
        <v>92.665882273136887</v>
      </c>
      <c r="B267" s="20">
        <f t="shared" si="13"/>
        <v>3</v>
      </c>
      <c r="C267" s="7">
        <v>0</v>
      </c>
    </row>
    <row r="268" spans="1:3" x14ac:dyDescent="0.2">
      <c r="A268" s="5">
        <v>74.693898038933753</v>
      </c>
      <c r="B268" s="20">
        <f t="shared" si="13"/>
        <v>1</v>
      </c>
      <c r="C268" s="7">
        <v>0</v>
      </c>
    </row>
    <row r="269" spans="1:3" x14ac:dyDescent="0.2">
      <c r="A269" s="5">
        <v>117.2761851283466</v>
      </c>
      <c r="B269" s="20">
        <f t="shared" si="13"/>
        <v>7</v>
      </c>
      <c r="C269" s="7">
        <v>0</v>
      </c>
    </row>
    <row r="270" spans="1:3" x14ac:dyDescent="0.2">
      <c r="A270" s="5">
        <v>101.31741499141998</v>
      </c>
      <c r="B270" s="20">
        <f t="shared" si="13"/>
        <v>4</v>
      </c>
      <c r="C270" s="7">
        <v>1</v>
      </c>
    </row>
    <row r="271" spans="1:3" x14ac:dyDescent="0.2">
      <c r="A271" s="5">
        <v>103.13422449229708</v>
      </c>
      <c r="B271" s="20">
        <f t="shared" si="13"/>
        <v>5</v>
      </c>
      <c r="C271" s="7">
        <v>0</v>
      </c>
    </row>
    <row r="272" spans="1:3" x14ac:dyDescent="0.2">
      <c r="A272" s="5">
        <v>102.47773280467067</v>
      </c>
      <c r="B272" s="20">
        <f t="shared" si="13"/>
        <v>4</v>
      </c>
      <c r="C272" s="7">
        <v>0</v>
      </c>
    </row>
    <row r="273" spans="1:3" x14ac:dyDescent="0.2">
      <c r="A273" s="5">
        <v>114.41939920883929</v>
      </c>
      <c r="B273" s="20">
        <f t="shared" si="13"/>
        <v>7</v>
      </c>
      <c r="C273" s="7">
        <v>1</v>
      </c>
    </row>
    <row r="274" spans="1:3" x14ac:dyDescent="0.2">
      <c r="A274" s="5">
        <v>109.48466121526764</v>
      </c>
      <c r="B274" s="20">
        <f t="shared" si="13"/>
        <v>6</v>
      </c>
      <c r="C274" s="7">
        <v>1</v>
      </c>
    </row>
    <row r="275" spans="1:3" x14ac:dyDescent="0.2">
      <c r="A275" s="5">
        <v>87.850351632991391</v>
      </c>
      <c r="B275" s="20">
        <f t="shared" si="13"/>
        <v>2</v>
      </c>
      <c r="C275" s="7">
        <v>0</v>
      </c>
    </row>
    <row r="276" spans="1:3" x14ac:dyDescent="0.2">
      <c r="A276" s="5">
        <v>94.662233428961315</v>
      </c>
      <c r="B276" s="20">
        <f t="shared" si="13"/>
        <v>3</v>
      </c>
      <c r="C276" s="7">
        <v>0</v>
      </c>
    </row>
    <row r="277" spans="1:3" x14ac:dyDescent="0.2">
      <c r="A277" s="5">
        <v>114.13775758625775</v>
      </c>
      <c r="B277" s="20">
        <f t="shared" si="13"/>
        <v>7</v>
      </c>
      <c r="C277" s="7">
        <v>1</v>
      </c>
    </row>
    <row r="278" spans="1:3" x14ac:dyDescent="0.2">
      <c r="A278" s="5">
        <v>95.049465413984422</v>
      </c>
      <c r="B278" s="20">
        <f t="shared" si="13"/>
        <v>3</v>
      </c>
      <c r="C278" s="7">
        <v>1</v>
      </c>
    </row>
    <row r="279" spans="1:3" x14ac:dyDescent="0.2">
      <c r="A279" s="5">
        <v>86.636297495639369</v>
      </c>
      <c r="B279" s="20">
        <f t="shared" si="13"/>
        <v>1</v>
      </c>
      <c r="C279" s="7">
        <v>1</v>
      </c>
    </row>
    <row r="280" spans="1:3" x14ac:dyDescent="0.2">
      <c r="A280" s="5">
        <v>110.2166074804486</v>
      </c>
      <c r="B280" s="20">
        <f t="shared" si="13"/>
        <v>6</v>
      </c>
      <c r="C280" s="7">
        <v>1</v>
      </c>
    </row>
    <row r="281" spans="1:3" x14ac:dyDescent="0.2">
      <c r="A281" s="5">
        <v>121.8399391280217</v>
      </c>
      <c r="B281" s="20">
        <f t="shared" si="13"/>
        <v>8</v>
      </c>
      <c r="C281" s="7">
        <v>1</v>
      </c>
    </row>
    <row r="282" spans="1:3" x14ac:dyDescent="0.2">
      <c r="A282" s="5">
        <v>122.14469997771346</v>
      </c>
      <c r="B282" s="20">
        <f t="shared" si="13"/>
        <v>8</v>
      </c>
      <c r="C282" s="7">
        <v>1</v>
      </c>
    </row>
    <row r="283" spans="1:3" x14ac:dyDescent="0.2">
      <c r="A283" s="5">
        <v>119.3844795120439</v>
      </c>
      <c r="B283" s="20">
        <f t="shared" si="13"/>
        <v>8</v>
      </c>
      <c r="C283" s="7">
        <v>1</v>
      </c>
    </row>
    <row r="284" spans="1:3" x14ac:dyDescent="0.2">
      <c r="A284" s="5">
        <v>86.949478369386043</v>
      </c>
      <c r="B284" s="20">
        <f t="shared" si="13"/>
        <v>1</v>
      </c>
      <c r="C284" s="7">
        <v>0</v>
      </c>
    </row>
    <row r="285" spans="1:3" x14ac:dyDescent="0.2">
      <c r="A285" s="5">
        <v>92.310948714344477</v>
      </c>
      <c r="B285" s="20">
        <f t="shared" si="13"/>
        <v>2</v>
      </c>
      <c r="C285" s="7">
        <v>1</v>
      </c>
    </row>
    <row r="286" spans="1:3" x14ac:dyDescent="0.2">
      <c r="A286" s="5">
        <v>87.319537875204034</v>
      </c>
      <c r="B286" s="20">
        <f t="shared" si="13"/>
        <v>1</v>
      </c>
      <c r="C286" s="7">
        <v>0</v>
      </c>
    </row>
    <row r="287" spans="1:3" x14ac:dyDescent="0.2">
      <c r="A287" s="5">
        <v>125.96067926713707</v>
      </c>
      <c r="B287" s="20">
        <f t="shared" si="13"/>
        <v>8</v>
      </c>
      <c r="C287" s="7">
        <v>1</v>
      </c>
    </row>
    <row r="288" spans="1:3" x14ac:dyDescent="0.2">
      <c r="A288" s="5">
        <v>99.107552068744923</v>
      </c>
      <c r="B288" s="20">
        <f t="shared" si="13"/>
        <v>4</v>
      </c>
      <c r="C288" s="7">
        <v>0</v>
      </c>
    </row>
    <row r="289" spans="1:3" x14ac:dyDescent="0.2">
      <c r="A289" s="5">
        <v>95.911345664625046</v>
      </c>
      <c r="B289" s="20">
        <f t="shared" si="13"/>
        <v>3</v>
      </c>
      <c r="C289" s="7">
        <v>1</v>
      </c>
    </row>
    <row r="290" spans="1:3" x14ac:dyDescent="0.2">
      <c r="A290" s="5">
        <v>105.88604163298797</v>
      </c>
      <c r="B290" s="20">
        <f t="shared" si="13"/>
        <v>5</v>
      </c>
      <c r="C290" s="7">
        <v>0</v>
      </c>
    </row>
    <row r="291" spans="1:3" x14ac:dyDescent="0.2">
      <c r="A291" s="5">
        <v>103.78108629825952</v>
      </c>
      <c r="B291" s="20">
        <f t="shared" si="13"/>
        <v>5</v>
      </c>
      <c r="C291" s="7">
        <v>1</v>
      </c>
    </row>
    <row r="292" spans="1:3" x14ac:dyDescent="0.2">
      <c r="A292" s="5">
        <v>103.38138713903913</v>
      </c>
      <c r="B292" s="20">
        <f t="shared" si="13"/>
        <v>5</v>
      </c>
      <c r="C292" s="7">
        <v>1</v>
      </c>
    </row>
    <row r="293" spans="1:3" x14ac:dyDescent="0.2">
      <c r="A293" s="5">
        <v>81.256964653628657</v>
      </c>
      <c r="B293" s="20">
        <f t="shared" si="13"/>
        <v>1</v>
      </c>
      <c r="C293" s="7">
        <v>0</v>
      </c>
    </row>
    <row r="294" spans="1:3" x14ac:dyDescent="0.2">
      <c r="A294" s="5">
        <v>105.23804400946709</v>
      </c>
      <c r="B294" s="20">
        <f t="shared" si="13"/>
        <v>5</v>
      </c>
      <c r="C294" s="7">
        <v>0</v>
      </c>
    </row>
    <row r="295" spans="1:3" x14ac:dyDescent="0.2">
      <c r="A295" s="5">
        <v>122.30354405109782</v>
      </c>
      <c r="B295" s="20">
        <f t="shared" si="13"/>
        <v>8</v>
      </c>
      <c r="C295" s="7">
        <v>1</v>
      </c>
    </row>
    <row r="296" spans="1:3" x14ac:dyDescent="0.2">
      <c r="A296" s="5">
        <v>86.367561840039571</v>
      </c>
      <c r="B296" s="20">
        <f t="shared" si="13"/>
        <v>1</v>
      </c>
      <c r="C296" s="7">
        <v>1</v>
      </c>
    </row>
    <row r="297" spans="1:3" x14ac:dyDescent="0.2">
      <c r="A297" s="5">
        <v>100.17510989966226</v>
      </c>
      <c r="B297" s="20">
        <f t="shared" si="13"/>
        <v>4</v>
      </c>
      <c r="C297" s="7">
        <v>0</v>
      </c>
    </row>
    <row r="298" spans="1:3" x14ac:dyDescent="0.2">
      <c r="A298" s="5">
        <v>96.913169721638042</v>
      </c>
      <c r="B298" s="20">
        <f t="shared" si="13"/>
        <v>3</v>
      </c>
      <c r="C298" s="7">
        <v>1</v>
      </c>
    </row>
    <row r="299" spans="1:3" x14ac:dyDescent="0.2">
      <c r="A299" s="5">
        <v>97.116137744088149</v>
      </c>
      <c r="B299" s="20">
        <f t="shared" si="13"/>
        <v>3</v>
      </c>
      <c r="C299" s="7">
        <v>0</v>
      </c>
    </row>
    <row r="300" spans="1:3" x14ac:dyDescent="0.2">
      <c r="A300" s="5">
        <v>84.828108003513293</v>
      </c>
      <c r="B300" s="20">
        <f t="shared" si="13"/>
        <v>1</v>
      </c>
      <c r="C300" s="7">
        <v>0</v>
      </c>
    </row>
    <row r="301" spans="1:3" x14ac:dyDescent="0.2">
      <c r="A301" s="5">
        <v>114.33251636853063</v>
      </c>
      <c r="B301" s="20">
        <f t="shared" si="13"/>
        <v>7</v>
      </c>
      <c r="C301" s="7">
        <v>1</v>
      </c>
    </row>
  </sheetData>
  <pageMargins left="0.7" right="0.7" top="0.75" bottom="0.75" header="0.3" footer="0.3"/>
  <pageSetup orientation="landscape" verticalDpi="0" r:id="rId1"/>
  <headerFooter>
    <oddHeader>&amp;L2017-Schield-ASA&amp;CCompare Linear OLS with Logistic MLE
Binary Outcome; Continuous Predictor and Confounder&amp;RV1</oddHeader>
    <oddFooter>&amp;L&amp;F&amp;C&amp;A&amp;RBinary138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1"/>
  <sheetViews>
    <sheetView showGridLines="0" view="pageLayout" topLeftCell="A13" zoomScale="115" zoomScaleNormal="100" zoomScalePageLayoutView="115" workbookViewId="0">
      <selection activeCell="I15" sqref="I15"/>
    </sheetView>
  </sheetViews>
  <sheetFormatPr defaultRowHeight="12.75" x14ac:dyDescent="0.2"/>
  <cols>
    <col min="1" max="2" width="6.42578125" style="11" customWidth="1"/>
    <col min="3" max="3" width="5.140625" style="4" customWidth="1"/>
    <col min="4" max="4" width="2.85546875" style="4" customWidth="1"/>
    <col min="5" max="8" width="9.140625" style="4"/>
    <col min="9" max="9" width="13" style="4" bestFit="1" customWidth="1"/>
    <col min="10" max="11" width="12.28515625" style="4" bestFit="1" customWidth="1"/>
    <col min="12" max="16384" width="9.140625" style="4"/>
  </cols>
  <sheetData>
    <row r="1" spans="1:26" x14ac:dyDescent="0.2">
      <c r="A1" s="1" t="s">
        <v>3</v>
      </c>
      <c r="B1" s="20" t="s">
        <v>46</v>
      </c>
      <c r="C1" s="2" t="s">
        <v>6</v>
      </c>
      <c r="D1" s="3"/>
      <c r="F1" s="4" t="s">
        <v>45</v>
      </c>
      <c r="L1" s="23" t="str">
        <f t="shared" ref="L1:R1" si="0">CHAR(COLUMN()+64)</f>
        <v>L</v>
      </c>
      <c r="M1" s="23" t="str">
        <f t="shared" si="0"/>
        <v>M</v>
      </c>
      <c r="N1" s="23" t="str">
        <f t="shared" si="0"/>
        <v>N</v>
      </c>
      <c r="O1" s="23" t="str">
        <f t="shared" si="0"/>
        <v>O</v>
      </c>
      <c r="P1" s="23" t="str">
        <f t="shared" si="0"/>
        <v>P</v>
      </c>
      <c r="Q1" s="23" t="str">
        <f t="shared" si="0"/>
        <v>Q</v>
      </c>
      <c r="R1" s="23" t="str">
        <f t="shared" si="0"/>
        <v>R</v>
      </c>
      <c r="V1" s="4">
        <v>67.363710595211458</v>
      </c>
      <c r="W1" s="4">
        <v>1</v>
      </c>
      <c r="X1" s="4">
        <v>0</v>
      </c>
      <c r="Z1" s="4" t="s">
        <v>58</v>
      </c>
    </row>
    <row r="2" spans="1:26" x14ac:dyDescent="0.2">
      <c r="A2" s="5">
        <v>96.057741788556967</v>
      </c>
      <c r="B2" s="20">
        <f>VLOOKUP(A2,L$3:M$10,2)</f>
        <v>1</v>
      </c>
      <c r="C2" s="7">
        <v>0</v>
      </c>
      <c r="D2" s="3"/>
      <c r="E2" s="4" t="s">
        <v>34</v>
      </c>
      <c r="J2" s="4" t="s">
        <v>40</v>
      </c>
      <c r="L2" s="8" t="s">
        <v>59</v>
      </c>
      <c r="M2" s="8" t="s">
        <v>47</v>
      </c>
      <c r="N2" s="8" t="s">
        <v>48</v>
      </c>
      <c r="O2" s="8" t="s">
        <v>49</v>
      </c>
      <c r="P2" s="8" t="s">
        <v>50</v>
      </c>
      <c r="Q2" s="8" t="s">
        <v>54</v>
      </c>
      <c r="R2" s="23">
        <v>2</v>
      </c>
      <c r="V2" s="4">
        <v>68.976609869259022</v>
      </c>
      <c r="W2" s="4">
        <v>1</v>
      </c>
      <c r="X2" s="4">
        <v>0</v>
      </c>
    </row>
    <row r="3" spans="1:26" x14ac:dyDescent="0.2">
      <c r="A3" s="5">
        <v>87.266170335126148</v>
      </c>
      <c r="B3" s="20">
        <f t="shared" ref="B3:B66" si="1">VLOOKUP(A3,L$3:M$10,2)</f>
        <v>1</v>
      </c>
      <c r="C3" s="7">
        <v>0</v>
      </c>
      <c r="D3" s="3"/>
      <c r="E3" s="9">
        <f>INTERCEPT(C$1:C$301,A$1:A$301)</f>
        <v>-2.4042273518848125</v>
      </c>
      <c r="F3" s="4" t="str">
        <f ca="1">_xlfn.FORMULATEXT(E3)</f>
        <v>=INTERCEPT(C$1:C$301,A$1:A$301)</v>
      </c>
      <c r="J3" s="4">
        <v>-81.099999999999994</v>
      </c>
      <c r="L3" s="22">
        <v>65</v>
      </c>
      <c r="M3" s="4">
        <v>1</v>
      </c>
      <c r="N3" s="9">
        <f t="shared" ref="N3:N9" si="2">AVERAGEIFS(A2:A301,B2:B301,M3)</f>
        <v>87.670553025428617</v>
      </c>
      <c r="O3" s="9">
        <f t="shared" ref="O3:O9" si="3">AVERAGEIFS(C2:C301,B2:B301,"="&amp;M3)</f>
        <v>7.2992700729927005E-3</v>
      </c>
      <c r="P3" s="18">
        <f>LN(O3/(1-O3))</f>
        <v>-4.9126548857360524</v>
      </c>
      <c r="Q3" s="18">
        <f>1/(1+EXP(-O$13-O$14*N3))</f>
        <v>1.4472783657836394E-2</v>
      </c>
      <c r="R3" s="23">
        <v>3</v>
      </c>
      <c r="V3" s="4">
        <v>70.267224857421851</v>
      </c>
      <c r="W3" s="4">
        <v>1</v>
      </c>
      <c r="X3" s="4">
        <v>0</v>
      </c>
    </row>
    <row r="4" spans="1:26" x14ac:dyDescent="0.2">
      <c r="A4" s="5">
        <v>87.446974928849357</v>
      </c>
      <c r="B4" s="20">
        <f t="shared" si="1"/>
        <v>1</v>
      </c>
      <c r="C4" s="7">
        <v>0</v>
      </c>
      <c r="D4" s="3"/>
      <c r="E4" s="9">
        <f>SLOPE(C$1:C$301,A$1:A$301)</f>
        <v>2.9040900963920851E-2</v>
      </c>
      <c r="F4" s="4" t="str">
        <f ca="1">_xlfn.FORMULATEXT(E4)</f>
        <v>=SLOPE(C$1:C$301,A$1:A$301)</v>
      </c>
      <c r="J4" s="4">
        <v>0.81100000000000005</v>
      </c>
      <c r="L4" s="4">
        <v>98.5</v>
      </c>
      <c r="M4" s="4">
        <v>2</v>
      </c>
      <c r="N4" s="9">
        <f t="shared" si="2"/>
        <v>99.015675433435746</v>
      </c>
      <c r="O4" s="9">
        <f t="shared" si="3"/>
        <v>0.44444444444444442</v>
      </c>
      <c r="P4" s="18">
        <f t="shared" ref="P4:P8" si="4">LN(O4/(1-O4))</f>
        <v>-0.22314355131420985</v>
      </c>
      <c r="Q4" s="18">
        <f t="shared" ref="Q4:Q8" si="5">1/(1+EXP(-O$13-O$14*N4))</f>
        <v>0.46641819417347374</v>
      </c>
      <c r="R4" s="23">
        <v>4</v>
      </c>
      <c r="V4" s="4">
        <v>71.489951398943163</v>
      </c>
      <c r="W4" s="4">
        <v>1</v>
      </c>
      <c r="X4" s="4">
        <v>0</v>
      </c>
    </row>
    <row r="5" spans="1:26" x14ac:dyDescent="0.2">
      <c r="A5" s="5">
        <v>77.095768469239303</v>
      </c>
      <c r="B5" s="20">
        <f t="shared" si="1"/>
        <v>1</v>
      </c>
      <c r="C5" s="7">
        <v>0</v>
      </c>
      <c r="D5" s="3"/>
      <c r="E5" s="9">
        <f>CORREL(A1:A301, C1:C301)</f>
        <v>0.80638735614686274</v>
      </c>
      <c r="F5" s="4" t="str">
        <f ca="1">_xlfn.FORMULATEXT(E5)</f>
        <v>=CORREL(A1:A301, C1:C301)</v>
      </c>
      <c r="L5" s="4">
        <v>99.5</v>
      </c>
      <c r="M5" s="4">
        <v>3</v>
      </c>
      <c r="N5" s="9">
        <f t="shared" si="2"/>
        <v>99.980867028208465</v>
      </c>
      <c r="O5" s="9">
        <f t="shared" si="3"/>
        <v>0.5</v>
      </c>
      <c r="P5" s="18">
        <f t="shared" si="4"/>
        <v>0</v>
      </c>
      <c r="Q5" s="18">
        <f t="shared" si="5"/>
        <v>0.55307941679849915</v>
      </c>
      <c r="R5" s="23">
        <v>5</v>
      </c>
      <c r="V5" s="4">
        <v>71.624061871638801</v>
      </c>
      <c r="W5" s="4">
        <v>1</v>
      </c>
      <c r="X5" s="4">
        <v>0</v>
      </c>
    </row>
    <row r="6" spans="1:26" x14ac:dyDescent="0.2">
      <c r="A6" s="5">
        <v>104.96249179583276</v>
      </c>
      <c r="B6" s="20">
        <f t="shared" si="1"/>
        <v>6</v>
      </c>
      <c r="C6" s="7">
        <v>1</v>
      </c>
      <c r="D6" s="3"/>
      <c r="E6" s="11">
        <f>MIN(A1:A301)</f>
        <v>67.363710595211458</v>
      </c>
      <c r="F6" s="4" t="str">
        <f ca="1">_xlfn.FORMULATEXT(E6)</f>
        <v>=MIN(A1:A301)</v>
      </c>
      <c r="I6" s="4">
        <f>-E3/E4</f>
        <v>82.787629587378149</v>
      </c>
      <c r="J6" s="4" t="s">
        <v>41</v>
      </c>
      <c r="L6" s="4">
        <v>100.5</v>
      </c>
      <c r="M6" s="4">
        <v>4</v>
      </c>
      <c r="N6" s="9">
        <f t="shared" si="2"/>
        <v>100.96792032443248</v>
      </c>
      <c r="O6" s="9">
        <f t="shared" si="3"/>
        <v>0.88888888888888884</v>
      </c>
      <c r="P6" s="18">
        <f t="shared" si="4"/>
        <v>2.0794415416798353</v>
      </c>
      <c r="Q6" s="18">
        <f t="shared" si="5"/>
        <v>0.63845056215600793</v>
      </c>
      <c r="R6" s="23">
        <v>6</v>
      </c>
      <c r="V6" s="4">
        <v>72.386226626117391</v>
      </c>
      <c r="W6" s="4">
        <v>1</v>
      </c>
      <c r="X6" s="4">
        <v>0</v>
      </c>
    </row>
    <row r="7" spans="1:26" x14ac:dyDescent="0.2">
      <c r="A7" s="5">
        <v>101.29745659217868</v>
      </c>
      <c r="B7" s="20">
        <f t="shared" si="1"/>
        <v>4</v>
      </c>
      <c r="C7" s="7">
        <v>1</v>
      </c>
      <c r="D7" s="3"/>
      <c r="E7" s="11">
        <f>MAX(A1:A301)</f>
        <v>132.63885033272857</v>
      </c>
      <c r="F7" s="4" t="str">
        <f ca="1">_xlfn.FORMULATEXT(E7)</f>
        <v>=MAX(A1:A301)</v>
      </c>
      <c r="I7" s="4">
        <f>-(E3-1)/E4</f>
        <v>117.22182297698257</v>
      </c>
      <c r="J7" s="4" t="s">
        <v>42</v>
      </c>
      <c r="L7" s="4">
        <v>101.5</v>
      </c>
      <c r="M7" s="4">
        <v>5</v>
      </c>
      <c r="N7" s="9">
        <f t="shared" si="2"/>
        <v>102.04331366504529</v>
      </c>
      <c r="O7" s="9">
        <f t="shared" si="3"/>
        <v>0.77777777777777779</v>
      </c>
      <c r="P7" s="18">
        <f t="shared" si="4"/>
        <v>1.2527629684953681</v>
      </c>
      <c r="Q7" s="18">
        <f t="shared" si="5"/>
        <v>0.72231806693343636</v>
      </c>
      <c r="R7" s="23">
        <v>7</v>
      </c>
      <c r="V7" s="4">
        <v>73.191596729320906</v>
      </c>
      <c r="W7" s="4">
        <v>1</v>
      </c>
      <c r="X7" s="4">
        <v>0</v>
      </c>
    </row>
    <row r="8" spans="1:26" x14ac:dyDescent="0.2">
      <c r="A8" s="5">
        <v>108.8382415572149</v>
      </c>
      <c r="B8" s="20">
        <f t="shared" si="1"/>
        <v>6</v>
      </c>
      <c r="C8" s="7">
        <v>1</v>
      </c>
      <c r="D8" s="3"/>
      <c r="L8" s="4">
        <v>102.5</v>
      </c>
      <c r="M8" s="4">
        <v>6</v>
      </c>
      <c r="N8" s="9">
        <f t="shared" si="2"/>
        <v>113.12992525466655</v>
      </c>
      <c r="O8" s="9">
        <f t="shared" si="3"/>
        <v>0.98425196850393704</v>
      </c>
      <c r="P8" s="18">
        <f t="shared" si="4"/>
        <v>4.1351665567423579</v>
      </c>
      <c r="Q8" s="18">
        <f t="shared" si="5"/>
        <v>0.99296119966250473</v>
      </c>
      <c r="R8" s="23">
        <v>8</v>
      </c>
      <c r="V8" s="4">
        <v>73.695887758491665</v>
      </c>
      <c r="W8" s="4">
        <v>1</v>
      </c>
      <c r="X8" s="4">
        <v>0</v>
      </c>
    </row>
    <row r="9" spans="1:26" x14ac:dyDescent="0.2">
      <c r="A9" s="5">
        <v>110.18720826980636</v>
      </c>
      <c r="B9" s="20">
        <f t="shared" si="1"/>
        <v>6</v>
      </c>
      <c r="C9" s="7">
        <v>1</v>
      </c>
      <c r="D9" s="3"/>
      <c r="E9" s="23" t="s">
        <v>62</v>
      </c>
      <c r="F9" s="23" t="s">
        <v>63</v>
      </c>
      <c r="G9" s="23" t="s">
        <v>64</v>
      </c>
      <c r="H9" s="23" t="s">
        <v>65</v>
      </c>
      <c r="I9" s="23" t="s">
        <v>66</v>
      </c>
      <c r="J9" s="23" t="s">
        <v>67</v>
      </c>
      <c r="L9" s="22">
        <v>135</v>
      </c>
      <c r="M9" s="4">
        <v>7</v>
      </c>
      <c r="N9" s="9" t="e">
        <f t="shared" si="2"/>
        <v>#DIV/0!</v>
      </c>
      <c r="O9" s="9" t="e">
        <f t="shared" si="3"/>
        <v>#DIV/0!</v>
      </c>
      <c r="P9" s="18" t="e">
        <f t="shared" ref="P9" si="6">LN(O9/(1-O9))</f>
        <v>#DIV/0!</v>
      </c>
      <c r="Q9" s="18" t="e">
        <f t="shared" ref="Q9" si="7">1/(1+EXP(-O$13-O$14*N9))</f>
        <v>#DIV/0!</v>
      </c>
      <c r="R9" s="23">
        <v>9</v>
      </c>
      <c r="V9" s="4">
        <v>74.034319478418013</v>
      </c>
      <c r="W9" s="4">
        <v>1</v>
      </c>
      <c r="X9" s="4">
        <v>0</v>
      </c>
    </row>
    <row r="10" spans="1:26" x14ac:dyDescent="0.2">
      <c r="A10" s="5">
        <v>124.11316574793587</v>
      </c>
      <c r="B10" s="20">
        <f t="shared" si="1"/>
        <v>6</v>
      </c>
      <c r="C10" s="7">
        <v>1</v>
      </c>
      <c r="D10" s="3"/>
      <c r="F10" s="4" t="s">
        <v>37</v>
      </c>
      <c r="G10" s="4" t="s">
        <v>37</v>
      </c>
      <c r="J10" s="23">
        <f>ROW()</f>
        <v>10</v>
      </c>
      <c r="N10" s="9"/>
      <c r="O10" s="9"/>
      <c r="P10" s="18"/>
      <c r="Q10" s="18"/>
      <c r="R10" s="23">
        <v>10</v>
      </c>
      <c r="V10" s="4">
        <v>74.707447004563406</v>
      </c>
      <c r="W10" s="4">
        <v>1</v>
      </c>
      <c r="X10" s="4">
        <v>0</v>
      </c>
    </row>
    <row r="11" spans="1:26" x14ac:dyDescent="0.2">
      <c r="A11" s="5">
        <v>82.361568698580726</v>
      </c>
      <c r="B11" s="20">
        <f t="shared" si="1"/>
        <v>1</v>
      </c>
      <c r="C11" s="7">
        <v>0</v>
      </c>
      <c r="D11" s="3"/>
      <c r="E11" s="4" t="s">
        <v>1</v>
      </c>
      <c r="F11" s="4" t="s">
        <v>38</v>
      </c>
      <c r="G11" s="4" t="s">
        <v>39</v>
      </c>
      <c r="H11" s="17" t="s">
        <v>53</v>
      </c>
      <c r="J11" s="23">
        <f>ROW()</f>
        <v>11</v>
      </c>
      <c r="K11" s="18"/>
      <c r="N11" s="9"/>
      <c r="O11" s="9"/>
      <c r="P11" s="18"/>
      <c r="Q11" s="18"/>
      <c r="V11" s="4">
        <v>74.827573934146301</v>
      </c>
      <c r="W11" s="4">
        <v>1</v>
      </c>
      <c r="X11" s="4">
        <v>0</v>
      </c>
    </row>
    <row r="12" spans="1:26" x14ac:dyDescent="0.2">
      <c r="A12" s="5">
        <v>95.444833065542852</v>
      </c>
      <c r="B12" s="20">
        <f t="shared" si="1"/>
        <v>1</v>
      </c>
      <c r="C12" s="7">
        <v>0</v>
      </c>
      <c r="D12" s="3"/>
      <c r="E12" s="4">
        <v>60</v>
      </c>
      <c r="F12" s="18">
        <f>$E$3+E12*$E$4</f>
        <v>-0.66177329404956153</v>
      </c>
      <c r="G12" s="18">
        <f>1/(1+EXP(-$J$3-E12*$J$4))</f>
        <v>8.1561838562430381E-15</v>
      </c>
      <c r="H12" s="18">
        <f t="shared" ref="H12:H29" si="8">1/(1+EXP(-O$13-O$14*E12))</f>
        <v>6.8935528947460086E-7</v>
      </c>
      <c r="J12" s="23">
        <f>ROW()</f>
        <v>12</v>
      </c>
      <c r="K12" s="18"/>
      <c r="L12" s="23" t="str">
        <f t="shared" ref="L12:R12" si="9">CHAR(COLUMN()+64)</f>
        <v>L</v>
      </c>
      <c r="M12" s="23" t="str">
        <f t="shared" si="9"/>
        <v>M</v>
      </c>
      <c r="N12" s="23" t="str">
        <f t="shared" si="9"/>
        <v>N</v>
      </c>
      <c r="O12" s="23" t="str">
        <f t="shared" si="9"/>
        <v>O</v>
      </c>
      <c r="P12" s="23" t="str">
        <f t="shared" si="9"/>
        <v>P</v>
      </c>
      <c r="Q12" s="23" t="str">
        <f t="shared" si="9"/>
        <v>Q</v>
      </c>
      <c r="R12" s="23" t="str">
        <f t="shared" si="9"/>
        <v>R</v>
      </c>
      <c r="S12" s="23" t="s">
        <v>70</v>
      </c>
      <c r="V12" s="4">
        <v>75.315626338503733</v>
      </c>
      <c r="W12" s="4">
        <v>1</v>
      </c>
      <c r="X12" s="4">
        <v>0</v>
      </c>
    </row>
    <row r="13" spans="1:26" x14ac:dyDescent="0.2">
      <c r="A13" s="5">
        <v>88.922509502977533</v>
      </c>
      <c r="B13" s="20">
        <f t="shared" si="1"/>
        <v>1</v>
      </c>
      <c r="C13" s="7">
        <v>0</v>
      </c>
      <c r="D13" s="3"/>
      <c r="E13" s="4">
        <v>65</v>
      </c>
      <c r="F13" s="18">
        <f t="shared" ref="F13:F19" si="10">E$3+E13*E$4</f>
        <v>-0.5165687892299573</v>
      </c>
      <c r="G13" s="18">
        <f t="shared" ref="G13:G19" si="11">1/(1+EXP(-J$3-E13*J$4))</f>
        <v>4.7049079517383593E-13</v>
      </c>
      <c r="H13" s="18">
        <f t="shared" si="8"/>
        <v>4.174264174421879E-6</v>
      </c>
      <c r="J13" s="18"/>
      <c r="K13" s="18"/>
      <c r="M13" s="23">
        <f>ROW()</f>
        <v>13</v>
      </c>
      <c r="N13" s="4" t="s">
        <v>51</v>
      </c>
      <c r="O13" s="4">
        <f>INTERCEPT(P3:P8,N3:N8)</f>
        <v>-35.798789109469652</v>
      </c>
      <c r="P13" s="4" t="str">
        <f ca="1">_xlfn.FORMULATEXT(O13)</f>
        <v>=INTERCEPT(P3:P8,N3:N8)</v>
      </c>
      <c r="V13" s="4">
        <v>75.990781286894688</v>
      </c>
      <c r="W13" s="4">
        <v>1</v>
      </c>
      <c r="X13" s="4">
        <v>0</v>
      </c>
    </row>
    <row r="14" spans="1:26" x14ac:dyDescent="0.2">
      <c r="A14" s="5">
        <v>80.077038672044452</v>
      </c>
      <c r="B14" s="20">
        <f t="shared" si="1"/>
        <v>1</v>
      </c>
      <c r="C14" s="7">
        <v>0</v>
      </c>
      <c r="D14" s="3"/>
      <c r="E14" s="4">
        <v>70</v>
      </c>
      <c r="F14" s="18">
        <f t="shared" si="10"/>
        <v>-0.37136428441035285</v>
      </c>
      <c r="G14" s="18">
        <f t="shared" si="11"/>
        <v>2.7140338207073261E-11</v>
      </c>
      <c r="H14" s="18">
        <f t="shared" si="8"/>
        <v>2.5276043712878925E-5</v>
      </c>
      <c r="J14" s="18"/>
      <c r="K14" s="18"/>
      <c r="M14" s="23">
        <f>ROW()</f>
        <v>14</v>
      </c>
      <c r="N14" s="4" t="s">
        <v>52</v>
      </c>
      <c r="O14" s="4">
        <f>SLOPE(P3:P8,N3:N8)</f>
        <v>0.36018801266000833</v>
      </c>
      <c r="P14" s="4" t="str">
        <f ca="1">_xlfn.FORMULATEXT(O14)</f>
        <v>=SLOPE(P3:P8,N3:N8)</v>
      </c>
      <c r="V14" s="4">
        <v>76.195326888513748</v>
      </c>
      <c r="W14" s="4">
        <v>1</v>
      </c>
      <c r="X14" s="4">
        <v>0</v>
      </c>
    </row>
    <row r="15" spans="1:26" x14ac:dyDescent="0.2">
      <c r="A15" s="5">
        <v>73.695887758491665</v>
      </c>
      <c r="B15" s="20">
        <f t="shared" si="1"/>
        <v>1</v>
      </c>
      <c r="C15" s="7">
        <v>0</v>
      </c>
      <c r="D15" s="3"/>
      <c r="E15" s="4">
        <v>75</v>
      </c>
      <c r="F15" s="18">
        <f t="shared" si="10"/>
        <v>-0.22615977959074884</v>
      </c>
      <c r="G15" s="18">
        <f t="shared" si="11"/>
        <v>1.5655948308374165E-9</v>
      </c>
      <c r="H15" s="18">
        <f t="shared" si="8"/>
        <v>1.5303541280789566E-4</v>
      </c>
      <c r="J15" s="18"/>
      <c r="K15" s="18"/>
      <c r="M15" s="23">
        <f>ROW()</f>
        <v>15</v>
      </c>
      <c r="N15" s="4" t="s">
        <v>55</v>
      </c>
      <c r="O15" s="18">
        <f>CORREL(N3:N8,O3:O8)</f>
        <v>0.90020294569763981</v>
      </c>
      <c r="P15" s="4" t="str">
        <f ca="1">_xlfn.FORMULATEXT(O15)</f>
        <v>=CORREL(N3:N8,O3:O8)</v>
      </c>
      <c r="V15" s="4">
        <v>76.676608553008521</v>
      </c>
      <c r="W15" s="4">
        <v>1</v>
      </c>
      <c r="X15" s="4">
        <v>0</v>
      </c>
    </row>
    <row r="16" spans="1:26" x14ac:dyDescent="0.2">
      <c r="A16" s="5">
        <v>88.460737997680283</v>
      </c>
      <c r="B16" s="20">
        <f t="shared" si="1"/>
        <v>1</v>
      </c>
      <c r="C16" s="7">
        <v>0</v>
      </c>
      <c r="D16" s="3"/>
      <c r="E16" s="4">
        <v>80</v>
      </c>
      <c r="F16" s="18">
        <f t="shared" si="10"/>
        <v>-8.0955274771144392E-2</v>
      </c>
      <c r="G16" s="18">
        <f t="shared" si="11"/>
        <v>9.0311584988015594E-8</v>
      </c>
      <c r="H16" s="18">
        <f t="shared" si="8"/>
        <v>9.2596465805185643E-4</v>
      </c>
      <c r="J16" s="18"/>
      <c r="K16" s="18"/>
      <c r="M16" s="23">
        <f>ROW()</f>
        <v>16</v>
      </c>
      <c r="N16" s="4" t="s">
        <v>57</v>
      </c>
      <c r="O16" s="18">
        <f>O15^2</f>
        <v>0.81036534344270783</v>
      </c>
      <c r="P16" s="4" t="str">
        <f ca="1">_xlfn.FORMULATEXT(O16)</f>
        <v>=O15^2</v>
      </c>
      <c r="V16" s="4">
        <v>77.095768469239303</v>
      </c>
      <c r="W16" s="4">
        <v>1</v>
      </c>
      <c r="X16" s="4">
        <v>0</v>
      </c>
    </row>
    <row r="17" spans="1:24" x14ac:dyDescent="0.2">
      <c r="A17" s="5">
        <v>124.95277732451567</v>
      </c>
      <c r="B17" s="20">
        <f t="shared" si="1"/>
        <v>6</v>
      </c>
      <c r="C17" s="7">
        <v>1</v>
      </c>
      <c r="D17" s="3"/>
      <c r="E17" s="4">
        <v>85</v>
      </c>
      <c r="F17" s="18">
        <f t="shared" si="10"/>
        <v>6.4249230048459616E-2</v>
      </c>
      <c r="G17" s="18">
        <f t="shared" si="11"/>
        <v>5.20961183076941E-6</v>
      </c>
      <c r="H17" s="18">
        <f t="shared" si="8"/>
        <v>5.5809036655886145E-3</v>
      </c>
      <c r="J17" s="18"/>
      <c r="K17" s="18"/>
      <c r="V17" s="4">
        <v>77.328055828194977</v>
      </c>
      <c r="W17" s="4">
        <v>1</v>
      </c>
      <c r="X17" s="4">
        <v>0</v>
      </c>
    </row>
    <row r="18" spans="1:24" x14ac:dyDescent="0.2">
      <c r="A18" s="5">
        <v>88.619658626351821</v>
      </c>
      <c r="B18" s="20">
        <f t="shared" si="1"/>
        <v>1</v>
      </c>
      <c r="C18" s="7">
        <v>0</v>
      </c>
      <c r="D18" s="3"/>
      <c r="E18" s="4">
        <v>90</v>
      </c>
      <c r="F18" s="18">
        <f t="shared" si="10"/>
        <v>0.20945373486806407</v>
      </c>
      <c r="G18" s="18">
        <f t="shared" si="11"/>
        <v>3.0042858873039244E-4</v>
      </c>
      <c r="H18" s="18">
        <f t="shared" si="8"/>
        <v>3.286696630063593E-2</v>
      </c>
      <c r="J18" s="18"/>
      <c r="K18" s="18"/>
      <c r="V18" s="4">
        <v>77.679509538114246</v>
      </c>
      <c r="W18" s="4">
        <v>1</v>
      </c>
      <c r="X18" s="4">
        <v>0</v>
      </c>
    </row>
    <row r="19" spans="1:24" x14ac:dyDescent="0.2">
      <c r="A19" s="5">
        <v>78.77026694705998</v>
      </c>
      <c r="B19" s="20">
        <f t="shared" si="1"/>
        <v>1</v>
      </c>
      <c r="C19" s="7">
        <v>0</v>
      </c>
      <c r="D19" s="3"/>
      <c r="E19" s="4">
        <v>94</v>
      </c>
      <c r="F19" s="18">
        <f t="shared" si="10"/>
        <v>0.32561733872374754</v>
      </c>
      <c r="G19" s="18">
        <f t="shared" si="11"/>
        <v>7.6452205199227848E-3</v>
      </c>
      <c r="H19" s="18">
        <f t="shared" si="8"/>
        <v>0.12552531228461114</v>
      </c>
      <c r="J19" s="18"/>
      <c r="K19" s="18"/>
      <c r="L19" s="23" t="s">
        <v>68</v>
      </c>
      <c r="M19" s="4" t="s">
        <v>60</v>
      </c>
      <c r="V19" s="4">
        <v>77.989423752292979</v>
      </c>
      <c r="W19" s="4">
        <v>1</v>
      </c>
      <c r="X19" s="4">
        <v>0</v>
      </c>
    </row>
    <row r="20" spans="1:24" x14ac:dyDescent="0.2">
      <c r="A20" s="5">
        <v>120.51040716252737</v>
      </c>
      <c r="B20" s="20">
        <f t="shared" si="1"/>
        <v>6</v>
      </c>
      <c r="C20" s="7">
        <v>1</v>
      </c>
      <c r="D20" s="3"/>
      <c r="E20" s="4">
        <v>95</v>
      </c>
      <c r="F20" s="18">
        <f>E$3+E20*E$4</f>
        <v>0.35465823968766852</v>
      </c>
      <c r="G20" s="18">
        <f>1/(1+EXP(-J$3-E20*J$4))</f>
        <v>1.7040082176569722E-2</v>
      </c>
      <c r="H20" s="18">
        <f t="shared" si="8"/>
        <v>0.17066410793699113</v>
      </c>
      <c r="J20" s="18"/>
      <c r="K20" s="18"/>
      <c r="L20" s="23" t="s">
        <v>61</v>
      </c>
      <c r="M20" s="4" t="str">
        <f ca="1">_xlfn.FORMULATEXT(B2)</f>
        <v>=VLOOKUP(A2,L$3:M$10,2)</v>
      </c>
      <c r="V20" s="4">
        <v>78.413975389738098</v>
      </c>
      <c r="W20" s="4">
        <v>1</v>
      </c>
      <c r="X20" s="4">
        <v>0</v>
      </c>
    </row>
    <row r="21" spans="1:24" x14ac:dyDescent="0.2">
      <c r="A21" s="5">
        <v>92.321872864736264</v>
      </c>
      <c r="B21" s="20">
        <f t="shared" si="1"/>
        <v>1</v>
      </c>
      <c r="C21" s="7">
        <v>0</v>
      </c>
      <c r="D21" s="3"/>
      <c r="E21" s="4">
        <v>100</v>
      </c>
      <c r="F21" s="18">
        <f>E$3+E21*E$4</f>
        <v>0.49986274450727253</v>
      </c>
      <c r="G21" s="18">
        <f>1/(1+EXP(-J$3-E21*J$4))</f>
        <v>0.50000000000000355</v>
      </c>
      <c r="H21" s="18">
        <f t="shared" si="8"/>
        <v>0.55478223775912261</v>
      </c>
      <c r="J21" s="18"/>
      <c r="K21" s="18"/>
      <c r="L21" s="24" t="str">
        <f>CHAR(COLUMN(H12)+64)&amp;ROW(H12)</f>
        <v>H12</v>
      </c>
      <c r="M21" s="4" t="str">
        <f ca="1">_xlfn.FORMULATEXT(H12)</f>
        <v>=1/(1+EXP(-O$13-O$14*E12))</v>
      </c>
      <c r="V21" s="4">
        <v>78.71013931569118</v>
      </c>
      <c r="W21" s="4">
        <v>1</v>
      </c>
      <c r="X21" s="4">
        <v>0</v>
      </c>
    </row>
    <row r="22" spans="1:24" x14ac:dyDescent="0.2">
      <c r="A22" s="5">
        <v>117.2596860129967</v>
      </c>
      <c r="B22" s="20">
        <f t="shared" si="1"/>
        <v>6</v>
      </c>
      <c r="C22" s="7">
        <v>1</v>
      </c>
      <c r="D22" s="3"/>
      <c r="E22" s="4">
        <v>105</v>
      </c>
      <c r="F22" s="18">
        <f>E$3+E22*E$4</f>
        <v>0.64506724932687698</v>
      </c>
      <c r="G22" s="18">
        <f>1/(1+EXP(-J$3-E22*J$4))</f>
        <v>0.98295991782343062</v>
      </c>
      <c r="H22" s="18">
        <f t="shared" si="8"/>
        <v>0.88297943479356611</v>
      </c>
      <c r="J22" s="18"/>
      <c r="K22" s="18"/>
      <c r="L22" s="25" t="str">
        <f>CHAR(COLUMN(N3)+64)&amp;ROW(N3)</f>
        <v>N3</v>
      </c>
      <c r="M22" s="4" t="str">
        <f ca="1">_xlfn.FORMULATEXT(N3)</f>
        <v>=AVERAGEIFS(A2:A301,B2:B301,M3)</v>
      </c>
      <c r="V22" s="4">
        <v>78.77026694705998</v>
      </c>
      <c r="W22" s="4">
        <v>1</v>
      </c>
      <c r="X22" s="4">
        <v>0</v>
      </c>
    </row>
    <row r="23" spans="1:24" x14ac:dyDescent="0.2">
      <c r="A23" s="5">
        <v>100.01203332925434</v>
      </c>
      <c r="B23" s="20">
        <f t="shared" si="1"/>
        <v>3</v>
      </c>
      <c r="C23" s="7">
        <v>1</v>
      </c>
      <c r="D23" s="3"/>
      <c r="E23" s="4">
        <v>106</v>
      </c>
      <c r="F23" s="18">
        <f>E$3+E23*E$4</f>
        <v>0.67410815029079751</v>
      </c>
      <c r="G23" s="18">
        <f>1/(1+EXP(-J$3-E23*J$4))</f>
        <v>0.99235477948007733</v>
      </c>
      <c r="H23" s="18">
        <f t="shared" si="8"/>
        <v>0.91537779998411095</v>
      </c>
      <c r="J23" s="18"/>
      <c r="K23" s="18"/>
      <c r="L23" s="25" t="str">
        <f>CHAR(COLUMN(O3)+64)&amp;ROW(O3)</f>
        <v>O3</v>
      </c>
      <c r="M23" s="4" t="str">
        <f ca="1">_xlfn.FORMULATEXT(O3)</f>
        <v>=AVERAGEIFS(C2:C301,B2:B301,"="&amp;M3)</v>
      </c>
      <c r="V23" s="4">
        <v>79.285057089950982</v>
      </c>
      <c r="W23" s="4">
        <v>1</v>
      </c>
      <c r="X23" s="4">
        <v>0</v>
      </c>
    </row>
    <row r="24" spans="1:24" x14ac:dyDescent="0.2">
      <c r="A24" s="5">
        <v>80.322502634173347</v>
      </c>
      <c r="B24" s="20">
        <f t="shared" si="1"/>
        <v>1</v>
      </c>
      <c r="C24" s="7">
        <v>0</v>
      </c>
      <c r="D24" s="3"/>
      <c r="E24" s="4">
        <v>110</v>
      </c>
      <c r="F24" s="18">
        <f>E$3+E24*E$4</f>
        <v>0.79027175414648099</v>
      </c>
      <c r="G24" s="18">
        <f>1/(1+EXP(-J$3-E24*J$4))</f>
        <v>0.99969957141126964</v>
      </c>
      <c r="H24" s="18">
        <f t="shared" si="8"/>
        <v>0.97858240635554061</v>
      </c>
      <c r="J24" s="18"/>
      <c r="K24" s="18"/>
      <c r="L24" s="25" t="str">
        <f>CHAR(COLUMN(P3)+64)&amp;ROW(P3)</f>
        <v>P3</v>
      </c>
      <c r="M24" s="4" t="str">
        <f ca="1">_xlfn.FORMULATEXT(P3)</f>
        <v>=LN(O3/(1-O3))</v>
      </c>
      <c r="V24" s="4">
        <v>79.343073470422837</v>
      </c>
      <c r="W24" s="4">
        <v>1</v>
      </c>
      <c r="X24" s="4">
        <v>0</v>
      </c>
    </row>
    <row r="25" spans="1:24" x14ac:dyDescent="0.2">
      <c r="A25" s="5">
        <v>108.90570515993394</v>
      </c>
      <c r="B25" s="20">
        <f t="shared" si="1"/>
        <v>6</v>
      </c>
      <c r="C25" s="7">
        <v>1</v>
      </c>
      <c r="D25" s="3"/>
      <c r="E25" s="4">
        <v>115</v>
      </c>
      <c r="F25" s="18">
        <f t="shared" ref="F25:F29" si="12">E$3+E25*E$4</f>
        <v>0.93547625896608544</v>
      </c>
      <c r="G25" s="18">
        <f t="shared" ref="G25:G29" si="13">1/(1+EXP(-J$3-E25*J$4))</f>
        <v>0.9999947903881693</v>
      </c>
      <c r="H25" s="18">
        <f t="shared" si="8"/>
        <v>0.99639862736833362</v>
      </c>
      <c r="J25" s="18"/>
      <c r="K25" s="18"/>
      <c r="L25" s="25" t="str">
        <f>CHAR(COLUMN(Q3)+64)&amp;ROW(Q3)</f>
        <v>Q3</v>
      </c>
      <c r="M25" s="4" t="str">
        <f ca="1">_xlfn.FORMULATEXT(Q3)</f>
        <v>=1/(1+EXP(-O$13-O$14*N3))</v>
      </c>
      <c r="V25" s="4">
        <v>79.864237550372323</v>
      </c>
      <c r="W25" s="4">
        <v>1</v>
      </c>
      <c r="X25" s="4">
        <v>0</v>
      </c>
    </row>
    <row r="26" spans="1:24" x14ac:dyDescent="0.2">
      <c r="A26" s="5">
        <v>116.10238512615975</v>
      </c>
      <c r="B26" s="20">
        <f t="shared" si="1"/>
        <v>6</v>
      </c>
      <c r="C26" s="7">
        <v>1</v>
      </c>
      <c r="D26" s="3"/>
      <c r="E26" s="4">
        <v>120</v>
      </c>
      <c r="F26" s="18">
        <f t="shared" si="12"/>
        <v>1.0806807637856894</v>
      </c>
      <c r="G26" s="18">
        <f t="shared" si="13"/>
        <v>0.99999990968841501</v>
      </c>
      <c r="H26" s="18">
        <f t="shared" si="8"/>
        <v>0.99940346290155846</v>
      </c>
      <c r="J26" s="18"/>
      <c r="K26" s="18"/>
      <c r="V26" s="4">
        <v>80.077038672044452</v>
      </c>
      <c r="W26" s="4">
        <v>1</v>
      </c>
      <c r="X26" s="4">
        <v>0</v>
      </c>
    </row>
    <row r="27" spans="1:24" x14ac:dyDescent="0.2">
      <c r="A27" s="5">
        <v>101.574603380957</v>
      </c>
      <c r="B27" s="20">
        <f t="shared" si="1"/>
        <v>5</v>
      </c>
      <c r="C27" s="7">
        <v>1</v>
      </c>
      <c r="D27" s="3"/>
      <c r="E27" s="4">
        <v>125</v>
      </c>
      <c r="F27" s="18">
        <f t="shared" si="12"/>
        <v>1.2258852686052939</v>
      </c>
      <c r="G27" s="18">
        <f t="shared" si="13"/>
        <v>0.99999999843440524</v>
      </c>
      <c r="H27" s="18">
        <f t="shared" si="8"/>
        <v>0.99990143664723374</v>
      </c>
      <c r="J27" s="18"/>
      <c r="K27" s="18"/>
      <c r="V27" s="4">
        <v>80.322502634173347</v>
      </c>
      <c r="W27" s="4">
        <v>1</v>
      </c>
      <c r="X27" s="4">
        <v>0</v>
      </c>
    </row>
    <row r="28" spans="1:24" x14ac:dyDescent="0.2">
      <c r="A28" s="5">
        <v>107.41160606385534</v>
      </c>
      <c r="B28" s="20">
        <f t="shared" si="1"/>
        <v>6</v>
      </c>
      <c r="C28" s="7">
        <v>1</v>
      </c>
      <c r="D28" s="3"/>
      <c r="E28" s="4">
        <v>130</v>
      </c>
      <c r="F28" s="18">
        <f t="shared" si="12"/>
        <v>1.3710897734248979</v>
      </c>
      <c r="G28" s="18">
        <f t="shared" si="13"/>
        <v>0.99999999997285971</v>
      </c>
      <c r="H28" s="18">
        <f t="shared" si="8"/>
        <v>0.99998372155657878</v>
      </c>
      <c r="J28" s="18"/>
      <c r="K28" s="18"/>
      <c r="V28" s="4">
        <v>80.570866234116252</v>
      </c>
      <c r="W28" s="4">
        <v>1</v>
      </c>
      <c r="X28" s="4">
        <v>0</v>
      </c>
    </row>
    <row r="29" spans="1:24" x14ac:dyDescent="0.2">
      <c r="A29" s="5">
        <v>106.14337501288388</v>
      </c>
      <c r="B29" s="20">
        <f t="shared" si="1"/>
        <v>6</v>
      </c>
      <c r="C29" s="7">
        <v>1</v>
      </c>
      <c r="D29" s="3"/>
      <c r="E29" s="4">
        <v>135</v>
      </c>
      <c r="F29" s="18">
        <f t="shared" si="12"/>
        <v>1.5162942782445024</v>
      </c>
      <c r="G29" s="18">
        <f t="shared" si="13"/>
        <v>0.99999999999952949</v>
      </c>
      <c r="H29" s="18">
        <f t="shared" si="8"/>
        <v>0.99999731168320771</v>
      </c>
      <c r="J29" s="18"/>
      <c r="K29" s="18"/>
      <c r="V29" s="4">
        <v>80.850418254686971</v>
      </c>
      <c r="W29" s="4">
        <v>1</v>
      </c>
      <c r="X29" s="4">
        <v>0</v>
      </c>
    </row>
    <row r="30" spans="1:24" x14ac:dyDescent="0.2">
      <c r="A30" s="5">
        <v>111.58328824445655</v>
      </c>
      <c r="B30" s="20">
        <f t="shared" si="1"/>
        <v>6</v>
      </c>
      <c r="C30" s="7">
        <v>1</v>
      </c>
      <c r="D30" s="3"/>
      <c r="F30" s="18"/>
      <c r="G30" s="18"/>
      <c r="H30" s="18"/>
      <c r="J30" s="18"/>
      <c r="K30" s="18"/>
      <c r="V30" s="4">
        <v>81.137043649805435</v>
      </c>
      <c r="W30" s="4">
        <v>1</v>
      </c>
      <c r="X30" s="4">
        <v>0</v>
      </c>
    </row>
    <row r="31" spans="1:24" x14ac:dyDescent="0.2">
      <c r="A31" s="5">
        <v>75.990781286894688</v>
      </c>
      <c r="B31" s="20">
        <f t="shared" si="1"/>
        <v>1</v>
      </c>
      <c r="C31" s="7">
        <v>0</v>
      </c>
      <c r="D31" s="3"/>
      <c r="F31" s="18"/>
      <c r="G31" s="18"/>
      <c r="H31" s="18"/>
      <c r="J31" s="18"/>
      <c r="K31" s="18"/>
      <c r="V31" s="4">
        <v>81.438716142826948</v>
      </c>
      <c r="W31" s="4">
        <v>1</v>
      </c>
      <c r="X31" s="4">
        <v>0</v>
      </c>
    </row>
    <row r="32" spans="1:24" x14ac:dyDescent="0.2">
      <c r="A32" s="5">
        <v>73.191596729320906</v>
      </c>
      <c r="B32" s="20">
        <f t="shared" si="1"/>
        <v>1</v>
      </c>
      <c r="C32" s="7">
        <v>0</v>
      </c>
      <c r="D32" s="3"/>
      <c r="F32" s="18"/>
      <c r="G32" s="18"/>
      <c r="H32" s="18"/>
      <c r="J32" s="18"/>
      <c r="K32" s="18"/>
      <c r="V32" s="4">
        <v>81.608245595081769</v>
      </c>
      <c r="W32" s="4">
        <v>1</v>
      </c>
      <c r="X32" s="4">
        <v>0</v>
      </c>
    </row>
    <row r="33" spans="1:24" x14ac:dyDescent="0.2">
      <c r="A33" s="5">
        <v>97.823039300351695</v>
      </c>
      <c r="B33" s="20">
        <f t="shared" si="1"/>
        <v>1</v>
      </c>
      <c r="C33" s="7">
        <v>0</v>
      </c>
      <c r="D33" s="3"/>
      <c r="F33" s="18"/>
      <c r="G33" s="18"/>
      <c r="H33" s="18"/>
      <c r="J33" s="18"/>
      <c r="K33" s="18"/>
      <c r="V33" s="4">
        <v>81.905231324635622</v>
      </c>
      <c r="W33" s="4">
        <v>1</v>
      </c>
      <c r="X33" s="4">
        <v>0</v>
      </c>
    </row>
    <row r="34" spans="1:24" x14ac:dyDescent="0.2">
      <c r="A34" s="5">
        <v>97.986802590892893</v>
      </c>
      <c r="B34" s="20">
        <f t="shared" si="1"/>
        <v>1</v>
      </c>
      <c r="C34" s="7">
        <v>0</v>
      </c>
      <c r="D34" s="3"/>
      <c r="H34" s="18"/>
      <c r="V34" s="4">
        <v>82.048701285059252</v>
      </c>
      <c r="W34" s="4">
        <v>1</v>
      </c>
      <c r="X34" s="4">
        <v>0</v>
      </c>
    </row>
    <row r="35" spans="1:24" x14ac:dyDescent="0.2">
      <c r="A35" s="5">
        <v>112.83128424328365</v>
      </c>
      <c r="B35" s="20">
        <f t="shared" si="1"/>
        <v>6</v>
      </c>
      <c r="C35" s="7">
        <v>1</v>
      </c>
      <c r="H35" s="18"/>
      <c r="V35" s="4">
        <v>82.361568698580726</v>
      </c>
      <c r="W35" s="4">
        <v>1</v>
      </c>
      <c r="X35" s="4">
        <v>0</v>
      </c>
    </row>
    <row r="36" spans="1:24" x14ac:dyDescent="0.2">
      <c r="A36" s="5">
        <v>94.30954166836753</v>
      </c>
      <c r="B36" s="20">
        <f t="shared" si="1"/>
        <v>1</v>
      </c>
      <c r="C36" s="7">
        <v>0</v>
      </c>
      <c r="H36" s="18"/>
      <c r="V36" s="4">
        <v>82.564466125788115</v>
      </c>
      <c r="W36" s="4">
        <v>1</v>
      </c>
      <c r="X36" s="4">
        <v>0</v>
      </c>
    </row>
    <row r="37" spans="1:24" x14ac:dyDescent="0.2">
      <c r="A37" s="5">
        <v>109.42624113151322</v>
      </c>
      <c r="B37" s="20">
        <f t="shared" si="1"/>
        <v>6</v>
      </c>
      <c r="C37" s="7">
        <v>1</v>
      </c>
      <c r="H37" s="18"/>
      <c r="V37" s="4">
        <v>82.774854066384165</v>
      </c>
      <c r="W37" s="4">
        <v>1</v>
      </c>
      <c r="X37" s="4">
        <v>0</v>
      </c>
    </row>
    <row r="38" spans="1:24" x14ac:dyDescent="0.2">
      <c r="A38" s="5">
        <v>124.64680363729448</v>
      </c>
      <c r="B38" s="20">
        <f t="shared" si="1"/>
        <v>6</v>
      </c>
      <c r="C38" s="7">
        <v>1</v>
      </c>
      <c r="H38" s="18"/>
      <c r="V38" s="4">
        <v>82.904077592234245</v>
      </c>
      <c r="W38" s="4">
        <v>1</v>
      </c>
      <c r="X38" s="4">
        <v>0</v>
      </c>
    </row>
    <row r="39" spans="1:24" x14ac:dyDescent="0.2">
      <c r="A39" s="5">
        <v>96.229945918362404</v>
      </c>
      <c r="B39" s="20">
        <f t="shared" si="1"/>
        <v>1</v>
      </c>
      <c r="C39" s="7">
        <v>0</v>
      </c>
      <c r="H39" s="18"/>
      <c r="V39" s="4">
        <v>83.143713584865452</v>
      </c>
      <c r="W39" s="4">
        <v>1</v>
      </c>
      <c r="X39" s="4">
        <v>0</v>
      </c>
    </row>
    <row r="40" spans="1:24" x14ac:dyDescent="0.2">
      <c r="A40" s="5">
        <v>99.300828981503386</v>
      </c>
      <c r="B40" s="20">
        <f t="shared" si="1"/>
        <v>2</v>
      </c>
      <c r="C40" s="7">
        <v>0</v>
      </c>
      <c r="H40" s="18"/>
      <c r="V40" s="4">
        <v>83.343807189475399</v>
      </c>
      <c r="W40" s="4">
        <v>1</v>
      </c>
      <c r="X40" s="4">
        <v>0</v>
      </c>
    </row>
    <row r="41" spans="1:24" x14ac:dyDescent="0.2">
      <c r="A41" s="5">
        <v>90.008628412603343</v>
      </c>
      <c r="B41" s="20">
        <f t="shared" si="1"/>
        <v>1</v>
      </c>
      <c r="C41" s="7">
        <v>0</v>
      </c>
      <c r="H41" s="18"/>
      <c r="V41" s="4">
        <v>83.761826495352281</v>
      </c>
      <c r="W41" s="4">
        <v>1</v>
      </c>
      <c r="X41" s="4">
        <v>0</v>
      </c>
    </row>
    <row r="42" spans="1:24" x14ac:dyDescent="0.2">
      <c r="A42" s="5">
        <v>115.77063476494814</v>
      </c>
      <c r="B42" s="20">
        <f t="shared" si="1"/>
        <v>6</v>
      </c>
      <c r="C42" s="7">
        <v>1</v>
      </c>
      <c r="H42" s="18"/>
      <c r="V42" s="4">
        <v>83.7888338865733</v>
      </c>
      <c r="W42" s="4">
        <v>1</v>
      </c>
      <c r="X42" s="4">
        <v>0</v>
      </c>
    </row>
    <row r="43" spans="1:24" x14ac:dyDescent="0.2">
      <c r="A43" s="5">
        <v>82.774854066384165</v>
      </c>
      <c r="B43" s="20">
        <f t="shared" si="1"/>
        <v>1</v>
      </c>
      <c r="C43" s="7">
        <v>0</v>
      </c>
      <c r="H43" s="18"/>
      <c r="V43" s="4">
        <v>84.177832727085061</v>
      </c>
      <c r="W43" s="4">
        <v>1</v>
      </c>
      <c r="X43" s="4">
        <v>0</v>
      </c>
    </row>
    <row r="44" spans="1:24" x14ac:dyDescent="0.2">
      <c r="A44" s="5">
        <v>95.881022556765757</v>
      </c>
      <c r="B44" s="20">
        <f t="shared" si="1"/>
        <v>1</v>
      </c>
      <c r="C44" s="7">
        <v>0</v>
      </c>
      <c r="H44" s="18"/>
      <c r="V44" s="4">
        <v>84.40495840001131</v>
      </c>
      <c r="W44" s="4">
        <v>1</v>
      </c>
      <c r="X44" s="4">
        <v>0</v>
      </c>
    </row>
    <row r="45" spans="1:24" x14ac:dyDescent="0.2">
      <c r="A45" s="5">
        <v>119.60162901012579</v>
      </c>
      <c r="B45" s="20">
        <f t="shared" si="1"/>
        <v>6</v>
      </c>
      <c r="C45" s="7">
        <v>1</v>
      </c>
      <c r="V45" s="4">
        <v>84.491735833148482</v>
      </c>
      <c r="W45" s="4">
        <v>1</v>
      </c>
      <c r="X45" s="4">
        <v>0</v>
      </c>
    </row>
    <row r="46" spans="1:24" x14ac:dyDescent="0.2">
      <c r="A46" s="5">
        <v>81.608245595081769</v>
      </c>
      <c r="B46" s="20">
        <f t="shared" si="1"/>
        <v>1</v>
      </c>
      <c r="C46" s="7">
        <v>0</v>
      </c>
      <c r="V46" s="4">
        <v>84.722176807504809</v>
      </c>
      <c r="W46" s="4">
        <v>1</v>
      </c>
      <c r="X46" s="4">
        <v>0</v>
      </c>
    </row>
    <row r="47" spans="1:24" x14ac:dyDescent="0.2">
      <c r="A47" s="5">
        <v>70.267224857421851</v>
      </c>
      <c r="B47" s="20">
        <f t="shared" si="1"/>
        <v>1</v>
      </c>
      <c r="C47" s="7">
        <v>0</v>
      </c>
      <c r="V47" s="4">
        <v>84.970396801048196</v>
      </c>
      <c r="W47" s="4">
        <v>1</v>
      </c>
      <c r="X47" s="4">
        <v>0</v>
      </c>
    </row>
    <row r="48" spans="1:24" x14ac:dyDescent="0.2">
      <c r="A48" s="5">
        <v>79.343073470422837</v>
      </c>
      <c r="B48" s="20">
        <f t="shared" si="1"/>
        <v>1</v>
      </c>
      <c r="C48" s="7">
        <v>0</v>
      </c>
      <c r="V48" s="4">
        <v>85.10830967518271</v>
      </c>
      <c r="W48" s="4">
        <v>1</v>
      </c>
      <c r="X48" s="4">
        <v>0</v>
      </c>
    </row>
    <row r="49" spans="1:24" x14ac:dyDescent="0.2">
      <c r="A49" s="5">
        <v>132.63885033272857</v>
      </c>
      <c r="B49" s="20">
        <f t="shared" si="1"/>
        <v>6</v>
      </c>
      <c r="C49" s="7">
        <v>1</v>
      </c>
      <c r="V49" s="4">
        <v>85.424165128572369</v>
      </c>
      <c r="W49" s="4">
        <v>1</v>
      </c>
      <c r="X49" s="4">
        <v>0</v>
      </c>
    </row>
    <row r="50" spans="1:24" x14ac:dyDescent="0.2">
      <c r="A50" s="5">
        <v>103.78591428966641</v>
      </c>
      <c r="B50" s="20">
        <f t="shared" si="1"/>
        <v>6</v>
      </c>
      <c r="C50" s="7">
        <v>1</v>
      </c>
      <c r="V50" s="4">
        <v>85.568489408835887</v>
      </c>
      <c r="W50" s="4">
        <v>1</v>
      </c>
      <c r="X50" s="4">
        <v>0</v>
      </c>
    </row>
    <row r="51" spans="1:24" x14ac:dyDescent="0.2">
      <c r="A51" s="5">
        <v>113.69460278930319</v>
      </c>
      <c r="B51" s="20">
        <f t="shared" si="1"/>
        <v>6</v>
      </c>
      <c r="C51" s="7">
        <v>1</v>
      </c>
      <c r="V51" s="4">
        <v>85.816363820192919</v>
      </c>
      <c r="W51" s="4">
        <v>1</v>
      </c>
      <c r="X51" s="4">
        <v>0</v>
      </c>
    </row>
    <row r="52" spans="1:24" x14ac:dyDescent="0.2">
      <c r="A52" s="5">
        <v>112.28472224838116</v>
      </c>
      <c r="B52" s="20">
        <f t="shared" si="1"/>
        <v>6</v>
      </c>
      <c r="C52" s="7">
        <v>1</v>
      </c>
      <c r="V52" s="4">
        <v>85.96540727976479</v>
      </c>
      <c r="W52" s="4">
        <v>1</v>
      </c>
      <c r="X52" s="4">
        <v>0</v>
      </c>
    </row>
    <row r="53" spans="1:24" x14ac:dyDescent="0.2">
      <c r="A53" s="5">
        <v>99.338203211573699</v>
      </c>
      <c r="B53" s="20">
        <f t="shared" si="1"/>
        <v>2</v>
      </c>
      <c r="C53" s="7">
        <v>0</v>
      </c>
      <c r="V53" s="4">
        <v>86.038305977494318</v>
      </c>
      <c r="W53" s="4">
        <v>1</v>
      </c>
      <c r="X53" s="4">
        <v>0</v>
      </c>
    </row>
    <row r="54" spans="1:24" x14ac:dyDescent="0.2">
      <c r="A54" s="5">
        <v>72.386226626117391</v>
      </c>
      <c r="B54" s="20">
        <f t="shared" si="1"/>
        <v>1</v>
      </c>
      <c r="C54" s="7">
        <v>0</v>
      </c>
      <c r="V54" s="4">
        <v>86.36347725335321</v>
      </c>
      <c r="W54" s="4">
        <v>1</v>
      </c>
      <c r="X54" s="4">
        <v>0</v>
      </c>
    </row>
    <row r="55" spans="1:24" x14ac:dyDescent="0.2">
      <c r="A55" s="5">
        <v>81.137043649805435</v>
      </c>
      <c r="B55" s="20">
        <f t="shared" si="1"/>
        <v>1</v>
      </c>
      <c r="C55" s="7">
        <v>0</v>
      </c>
      <c r="V55" s="4">
        <v>86.541873515689105</v>
      </c>
      <c r="W55" s="4">
        <v>1</v>
      </c>
      <c r="X55" s="4">
        <v>0</v>
      </c>
    </row>
    <row r="56" spans="1:24" x14ac:dyDescent="0.2">
      <c r="A56" s="5">
        <v>110.5084384371354</v>
      </c>
      <c r="B56" s="20">
        <f t="shared" si="1"/>
        <v>6</v>
      </c>
      <c r="C56" s="7">
        <v>1</v>
      </c>
      <c r="V56" s="4">
        <v>86.651483013395463</v>
      </c>
      <c r="W56" s="4">
        <v>1</v>
      </c>
      <c r="X56" s="4">
        <v>0</v>
      </c>
    </row>
    <row r="57" spans="1:24" x14ac:dyDescent="0.2">
      <c r="A57" s="5">
        <v>117.60327280243881</v>
      </c>
      <c r="B57" s="20">
        <f t="shared" si="1"/>
        <v>6</v>
      </c>
      <c r="C57" s="7">
        <v>1</v>
      </c>
      <c r="V57" s="4">
        <v>86.924903670170067</v>
      </c>
      <c r="W57" s="4">
        <v>1</v>
      </c>
      <c r="X57" s="4">
        <v>0</v>
      </c>
    </row>
    <row r="58" spans="1:24" x14ac:dyDescent="0.2">
      <c r="A58" s="5">
        <v>104.77444469917972</v>
      </c>
      <c r="B58" s="20">
        <f t="shared" si="1"/>
        <v>6</v>
      </c>
      <c r="C58" s="7">
        <v>1</v>
      </c>
      <c r="V58" s="4">
        <v>87.089520851073132</v>
      </c>
      <c r="W58" s="4">
        <v>1</v>
      </c>
      <c r="X58" s="4">
        <v>0</v>
      </c>
    </row>
    <row r="59" spans="1:24" x14ac:dyDescent="0.2">
      <c r="A59" s="5">
        <v>111.38311386017595</v>
      </c>
      <c r="B59" s="20">
        <f t="shared" si="1"/>
        <v>6</v>
      </c>
      <c r="C59" s="7">
        <v>1</v>
      </c>
      <c r="V59" s="4">
        <v>87.266170335126148</v>
      </c>
      <c r="W59" s="4">
        <v>1</v>
      </c>
      <c r="X59" s="4">
        <v>0</v>
      </c>
    </row>
    <row r="60" spans="1:24" x14ac:dyDescent="0.2">
      <c r="A60" s="5">
        <v>106.25945880920696</v>
      </c>
      <c r="B60" s="20">
        <f t="shared" si="1"/>
        <v>6</v>
      </c>
      <c r="C60" s="7">
        <v>1</v>
      </c>
      <c r="V60" s="4">
        <v>87.446974928849357</v>
      </c>
      <c r="W60" s="4">
        <v>1</v>
      </c>
      <c r="X60" s="4">
        <v>0</v>
      </c>
    </row>
    <row r="61" spans="1:24" x14ac:dyDescent="0.2">
      <c r="A61" s="5">
        <v>101.16322303800382</v>
      </c>
      <c r="B61" s="20">
        <f t="shared" si="1"/>
        <v>4</v>
      </c>
      <c r="C61" s="7">
        <v>0</v>
      </c>
      <c r="V61" s="4">
        <v>87.616961484491426</v>
      </c>
      <c r="W61" s="4">
        <v>1</v>
      </c>
      <c r="X61" s="4">
        <v>0</v>
      </c>
    </row>
    <row r="62" spans="1:24" x14ac:dyDescent="0.2">
      <c r="A62" s="5">
        <v>116.99683810686696</v>
      </c>
      <c r="B62" s="20">
        <f t="shared" si="1"/>
        <v>6</v>
      </c>
      <c r="C62" s="7">
        <v>1</v>
      </c>
      <c r="V62" s="4">
        <v>87.804967506525855</v>
      </c>
      <c r="W62" s="4">
        <v>1</v>
      </c>
      <c r="X62" s="4">
        <v>0</v>
      </c>
    </row>
    <row r="63" spans="1:24" x14ac:dyDescent="0.2">
      <c r="A63" s="5">
        <v>76.195326888513748</v>
      </c>
      <c r="B63" s="20">
        <f t="shared" si="1"/>
        <v>1</v>
      </c>
      <c r="C63" s="7">
        <v>0</v>
      </c>
      <c r="V63" s="4">
        <v>87.864237355010047</v>
      </c>
      <c r="W63" s="4">
        <v>1</v>
      </c>
      <c r="X63" s="4">
        <v>0</v>
      </c>
    </row>
    <row r="64" spans="1:24" x14ac:dyDescent="0.2">
      <c r="A64" s="5">
        <v>110.83133922563212</v>
      </c>
      <c r="B64" s="20">
        <f t="shared" si="1"/>
        <v>6</v>
      </c>
      <c r="C64" s="7">
        <v>1</v>
      </c>
      <c r="V64" s="4">
        <v>88.041431945264947</v>
      </c>
      <c r="W64" s="4">
        <v>1</v>
      </c>
      <c r="X64" s="4">
        <v>0</v>
      </c>
    </row>
    <row r="65" spans="1:24" x14ac:dyDescent="0.2">
      <c r="A65" s="5">
        <v>108.17048217233578</v>
      </c>
      <c r="B65" s="20">
        <f t="shared" si="1"/>
        <v>6</v>
      </c>
      <c r="C65" s="7">
        <v>1</v>
      </c>
      <c r="V65" s="4">
        <v>88.380284343307238</v>
      </c>
      <c r="W65" s="4">
        <v>1</v>
      </c>
      <c r="X65" s="4">
        <v>0</v>
      </c>
    </row>
    <row r="66" spans="1:24" x14ac:dyDescent="0.2">
      <c r="A66" s="5">
        <v>113.55735365313726</v>
      </c>
      <c r="B66" s="20">
        <f t="shared" si="1"/>
        <v>6</v>
      </c>
      <c r="C66" s="7">
        <v>1</v>
      </c>
      <c r="V66" s="4">
        <v>88.460737997680283</v>
      </c>
      <c r="W66" s="4">
        <v>1</v>
      </c>
      <c r="X66" s="4">
        <v>0</v>
      </c>
    </row>
    <row r="67" spans="1:24" x14ac:dyDescent="0.2">
      <c r="A67" s="5">
        <v>68.976609869259022</v>
      </c>
      <c r="B67" s="20">
        <f t="shared" ref="B67:B130" si="14">VLOOKUP(A67,L$3:M$10,2)</f>
        <v>1</v>
      </c>
      <c r="C67" s="7">
        <v>0</v>
      </c>
      <c r="V67" s="4">
        <v>88.619658626351821</v>
      </c>
      <c r="W67" s="4">
        <v>1</v>
      </c>
      <c r="X67" s="4">
        <v>0</v>
      </c>
    </row>
    <row r="68" spans="1:24" x14ac:dyDescent="0.2">
      <c r="A68" s="5">
        <v>100.24752270133749</v>
      </c>
      <c r="B68" s="20">
        <f t="shared" si="14"/>
        <v>3</v>
      </c>
      <c r="C68" s="7">
        <v>0</v>
      </c>
      <c r="V68" s="4">
        <v>88.764729094403492</v>
      </c>
      <c r="W68" s="4">
        <v>1</v>
      </c>
      <c r="X68" s="4">
        <v>0</v>
      </c>
    </row>
    <row r="69" spans="1:24" x14ac:dyDescent="0.2">
      <c r="A69" s="5">
        <v>88.380284343307238</v>
      </c>
      <c r="B69" s="20">
        <f t="shared" si="14"/>
        <v>1</v>
      </c>
      <c r="C69" s="7">
        <v>0</v>
      </c>
      <c r="V69" s="4">
        <v>88.922509502977533</v>
      </c>
      <c r="W69" s="4">
        <v>1</v>
      </c>
      <c r="X69" s="4">
        <v>0</v>
      </c>
    </row>
    <row r="70" spans="1:24" x14ac:dyDescent="0.2">
      <c r="A70" s="5">
        <v>97.396325037598288</v>
      </c>
      <c r="B70" s="20">
        <f t="shared" si="14"/>
        <v>1</v>
      </c>
      <c r="C70" s="7">
        <v>0</v>
      </c>
      <c r="V70" s="4">
        <v>89.139225711886638</v>
      </c>
      <c r="W70" s="4">
        <v>1</v>
      </c>
      <c r="X70" s="4">
        <v>0</v>
      </c>
    </row>
    <row r="71" spans="1:24" x14ac:dyDescent="0.2">
      <c r="A71" s="5">
        <v>85.816363820192919</v>
      </c>
      <c r="B71" s="20">
        <f t="shared" si="14"/>
        <v>1</v>
      </c>
      <c r="C71" s="7">
        <v>0</v>
      </c>
      <c r="V71" s="4">
        <v>89.355257555448532</v>
      </c>
      <c r="W71" s="4">
        <v>1</v>
      </c>
      <c r="X71" s="4">
        <v>0</v>
      </c>
    </row>
    <row r="72" spans="1:24" x14ac:dyDescent="0.2">
      <c r="A72" s="5">
        <v>120.05061761476216</v>
      </c>
      <c r="B72" s="20">
        <f t="shared" si="14"/>
        <v>6</v>
      </c>
      <c r="C72" s="7">
        <v>1</v>
      </c>
      <c r="V72" s="4">
        <v>89.529383350999169</v>
      </c>
      <c r="W72" s="4">
        <v>1</v>
      </c>
      <c r="X72" s="4">
        <v>0</v>
      </c>
    </row>
    <row r="73" spans="1:24" x14ac:dyDescent="0.2">
      <c r="A73" s="5">
        <v>83.7888338865733</v>
      </c>
      <c r="B73" s="20">
        <f t="shared" si="14"/>
        <v>1</v>
      </c>
      <c r="C73" s="7">
        <v>0</v>
      </c>
      <c r="V73" s="4">
        <v>89.587794753024141</v>
      </c>
      <c r="W73" s="4">
        <v>1</v>
      </c>
      <c r="X73" s="4">
        <v>0</v>
      </c>
    </row>
    <row r="74" spans="1:24" x14ac:dyDescent="0.2">
      <c r="A74" s="5">
        <v>89.529383350999169</v>
      </c>
      <c r="B74" s="20">
        <f t="shared" si="14"/>
        <v>1</v>
      </c>
      <c r="C74" s="7">
        <v>0</v>
      </c>
      <c r="V74" s="4">
        <v>89.750642088978921</v>
      </c>
      <c r="W74" s="4">
        <v>1</v>
      </c>
      <c r="X74" s="4">
        <v>0</v>
      </c>
    </row>
    <row r="75" spans="1:24" x14ac:dyDescent="0.2">
      <c r="A75" s="5">
        <v>105.22788366981607</v>
      </c>
      <c r="B75" s="20">
        <f t="shared" si="14"/>
        <v>6</v>
      </c>
      <c r="C75" s="7">
        <v>1</v>
      </c>
      <c r="V75" s="4">
        <v>90.008628412603343</v>
      </c>
      <c r="W75" s="4">
        <v>1</v>
      </c>
      <c r="X75" s="4">
        <v>0</v>
      </c>
    </row>
    <row r="76" spans="1:24" x14ac:dyDescent="0.2">
      <c r="A76" s="5">
        <v>108.41912352338824</v>
      </c>
      <c r="B76" s="20">
        <f t="shared" si="14"/>
        <v>6</v>
      </c>
      <c r="C76" s="7">
        <v>1</v>
      </c>
      <c r="V76" s="4">
        <v>90.098841766562771</v>
      </c>
      <c r="W76" s="4">
        <v>1</v>
      </c>
      <c r="X76" s="4">
        <v>0</v>
      </c>
    </row>
    <row r="77" spans="1:24" x14ac:dyDescent="0.2">
      <c r="A77" s="5">
        <v>127.3828859491321</v>
      </c>
      <c r="B77" s="20">
        <f t="shared" si="14"/>
        <v>6</v>
      </c>
      <c r="C77" s="7">
        <v>1</v>
      </c>
      <c r="V77" s="4">
        <v>90.23261051655696</v>
      </c>
      <c r="W77" s="4">
        <v>1</v>
      </c>
      <c r="X77" s="4">
        <v>0</v>
      </c>
    </row>
    <row r="78" spans="1:24" x14ac:dyDescent="0.2">
      <c r="A78" s="5">
        <v>98.692071528022112</v>
      </c>
      <c r="B78" s="20">
        <f t="shared" si="14"/>
        <v>2</v>
      </c>
      <c r="C78" s="7">
        <v>0</v>
      </c>
      <c r="V78" s="4">
        <v>90.500397487637784</v>
      </c>
      <c r="W78" s="4">
        <v>1</v>
      </c>
      <c r="X78" s="4">
        <v>0</v>
      </c>
    </row>
    <row r="79" spans="1:24" x14ac:dyDescent="0.2">
      <c r="A79" s="5">
        <v>81.438716142826948</v>
      </c>
      <c r="B79" s="20">
        <f t="shared" si="14"/>
        <v>1</v>
      </c>
      <c r="C79" s="7">
        <v>0</v>
      </c>
      <c r="V79" s="4">
        <v>90.591283693798459</v>
      </c>
      <c r="W79" s="4">
        <v>1</v>
      </c>
      <c r="X79" s="4">
        <v>0</v>
      </c>
    </row>
    <row r="80" spans="1:24" x14ac:dyDescent="0.2">
      <c r="A80" s="5">
        <v>90.500397487637784</v>
      </c>
      <c r="B80" s="20">
        <f t="shared" si="14"/>
        <v>1</v>
      </c>
      <c r="C80" s="7">
        <v>0</v>
      </c>
      <c r="V80" s="4">
        <v>90.814746838694077</v>
      </c>
      <c r="W80" s="4">
        <v>1</v>
      </c>
      <c r="X80" s="4">
        <v>0</v>
      </c>
    </row>
    <row r="81" spans="1:24" x14ac:dyDescent="0.2">
      <c r="A81" s="5">
        <v>121.5069632171991</v>
      </c>
      <c r="B81" s="20">
        <f t="shared" si="14"/>
        <v>6</v>
      </c>
      <c r="C81" s="7">
        <v>1</v>
      </c>
      <c r="V81" s="4">
        <v>90.851038406227332</v>
      </c>
      <c r="W81" s="4">
        <v>1</v>
      </c>
      <c r="X81" s="4">
        <v>0</v>
      </c>
    </row>
    <row r="82" spans="1:24" x14ac:dyDescent="0.2">
      <c r="A82" s="5">
        <v>93.8395275396838</v>
      </c>
      <c r="B82" s="20">
        <f t="shared" si="14"/>
        <v>1</v>
      </c>
      <c r="C82" s="7">
        <v>0</v>
      </c>
      <c r="V82" s="4">
        <v>91.055756491415536</v>
      </c>
      <c r="W82" s="4">
        <v>1</v>
      </c>
      <c r="X82" s="4">
        <v>0</v>
      </c>
    </row>
    <row r="83" spans="1:24" x14ac:dyDescent="0.2">
      <c r="A83" s="5">
        <v>125.47864123790234</v>
      </c>
      <c r="B83" s="20">
        <f t="shared" si="14"/>
        <v>6</v>
      </c>
      <c r="C83" s="7">
        <v>1</v>
      </c>
      <c r="V83" s="4">
        <v>91.186043177876627</v>
      </c>
      <c r="W83" s="4">
        <v>1</v>
      </c>
      <c r="X83" s="4">
        <v>0</v>
      </c>
    </row>
    <row r="84" spans="1:24" x14ac:dyDescent="0.2">
      <c r="A84" s="5">
        <v>115.49429914953868</v>
      </c>
      <c r="B84" s="20">
        <f t="shared" si="14"/>
        <v>6</v>
      </c>
      <c r="C84" s="7">
        <v>1</v>
      </c>
      <c r="V84" s="4">
        <v>91.44142056068489</v>
      </c>
      <c r="W84" s="4">
        <v>1</v>
      </c>
      <c r="X84" s="4">
        <v>0</v>
      </c>
    </row>
    <row r="85" spans="1:24" x14ac:dyDescent="0.2">
      <c r="A85" s="5">
        <v>99.786697133452719</v>
      </c>
      <c r="B85" s="20">
        <f t="shared" si="14"/>
        <v>3</v>
      </c>
      <c r="C85" s="7">
        <v>0</v>
      </c>
      <c r="V85" s="4">
        <v>91.535338145650115</v>
      </c>
      <c r="W85" s="4">
        <v>1</v>
      </c>
      <c r="X85" s="4">
        <v>0</v>
      </c>
    </row>
    <row r="86" spans="1:24" x14ac:dyDescent="0.2">
      <c r="A86" s="5">
        <v>95.610874866542332</v>
      </c>
      <c r="B86" s="20">
        <f t="shared" si="14"/>
        <v>1</v>
      </c>
      <c r="C86" s="7">
        <v>0</v>
      </c>
      <c r="V86" s="4">
        <v>91.729345471264594</v>
      </c>
      <c r="W86" s="4">
        <v>1</v>
      </c>
      <c r="X86" s="4">
        <v>0</v>
      </c>
    </row>
    <row r="87" spans="1:24" x14ac:dyDescent="0.2">
      <c r="A87" s="5">
        <v>111.03365997544566</v>
      </c>
      <c r="B87" s="20">
        <f t="shared" si="14"/>
        <v>6</v>
      </c>
      <c r="C87" s="7">
        <v>1</v>
      </c>
      <c r="V87" s="4">
        <v>91.797121912300085</v>
      </c>
      <c r="W87" s="4">
        <v>1</v>
      </c>
      <c r="X87" s="4">
        <v>0</v>
      </c>
    </row>
    <row r="88" spans="1:24" x14ac:dyDescent="0.2">
      <c r="A88" s="5">
        <v>93.760591080134162</v>
      </c>
      <c r="B88" s="20">
        <f t="shared" si="14"/>
        <v>1</v>
      </c>
      <c r="C88" s="7">
        <v>0</v>
      </c>
      <c r="V88" s="4">
        <v>92.010175385943711</v>
      </c>
      <c r="W88" s="4">
        <v>1</v>
      </c>
      <c r="X88" s="4">
        <v>0</v>
      </c>
    </row>
    <row r="89" spans="1:24" x14ac:dyDescent="0.2">
      <c r="A89" s="5">
        <v>94.170702861111863</v>
      </c>
      <c r="B89" s="20">
        <f t="shared" si="14"/>
        <v>1</v>
      </c>
      <c r="C89" s="7">
        <v>0</v>
      </c>
      <c r="V89" s="4">
        <v>92.062195429466911</v>
      </c>
      <c r="W89" s="4">
        <v>1</v>
      </c>
      <c r="X89" s="4">
        <v>0</v>
      </c>
    </row>
    <row r="90" spans="1:24" x14ac:dyDescent="0.2">
      <c r="A90" s="5">
        <v>105.79790530567453</v>
      </c>
      <c r="B90" s="20">
        <f t="shared" si="14"/>
        <v>6</v>
      </c>
      <c r="C90" s="7">
        <v>1</v>
      </c>
      <c r="V90" s="4">
        <v>92.321872864736264</v>
      </c>
      <c r="W90" s="4">
        <v>1</v>
      </c>
      <c r="X90" s="4">
        <v>0</v>
      </c>
    </row>
    <row r="91" spans="1:24" x14ac:dyDescent="0.2">
      <c r="A91" s="5">
        <v>77.679509538114246</v>
      </c>
      <c r="B91" s="20">
        <f t="shared" si="14"/>
        <v>1</v>
      </c>
      <c r="C91" s="7">
        <v>0</v>
      </c>
      <c r="V91" s="4">
        <v>92.365079698806341</v>
      </c>
      <c r="W91" s="4">
        <v>1</v>
      </c>
      <c r="X91" s="4">
        <v>0</v>
      </c>
    </row>
    <row r="92" spans="1:24" x14ac:dyDescent="0.2">
      <c r="A92" s="5">
        <v>96.537552113665328</v>
      </c>
      <c r="B92" s="20">
        <f t="shared" si="14"/>
        <v>1</v>
      </c>
      <c r="C92" s="7">
        <v>0</v>
      </c>
      <c r="V92" s="4">
        <v>92.523689363011684</v>
      </c>
      <c r="W92" s="4">
        <v>1</v>
      </c>
      <c r="X92" s="4">
        <v>0</v>
      </c>
    </row>
    <row r="93" spans="1:24" x14ac:dyDescent="0.2">
      <c r="A93" s="5">
        <v>92.010175385943711</v>
      </c>
      <c r="B93" s="20">
        <f t="shared" si="14"/>
        <v>1</v>
      </c>
      <c r="C93" s="7">
        <v>0</v>
      </c>
      <c r="V93" s="4">
        <v>92.761296456598288</v>
      </c>
      <c r="W93" s="4">
        <v>1</v>
      </c>
      <c r="X93" s="4">
        <v>0</v>
      </c>
    </row>
    <row r="94" spans="1:24" x14ac:dyDescent="0.2">
      <c r="A94" s="5">
        <v>102.23664036501776</v>
      </c>
      <c r="B94" s="20">
        <f t="shared" si="14"/>
        <v>5</v>
      </c>
      <c r="C94" s="7">
        <v>1</v>
      </c>
      <c r="V94" s="4">
        <v>92.837983023133148</v>
      </c>
      <c r="W94" s="4">
        <v>1</v>
      </c>
      <c r="X94" s="4">
        <v>0</v>
      </c>
    </row>
    <row r="95" spans="1:24" x14ac:dyDescent="0.2">
      <c r="A95" s="5">
        <v>87.804967506525855</v>
      </c>
      <c r="B95" s="20">
        <f t="shared" si="14"/>
        <v>1</v>
      </c>
      <c r="C95" s="7">
        <v>0</v>
      </c>
      <c r="V95" s="4">
        <v>93.02808394227425</v>
      </c>
      <c r="W95" s="4">
        <v>1</v>
      </c>
      <c r="X95" s="4">
        <v>0</v>
      </c>
    </row>
    <row r="96" spans="1:24" x14ac:dyDescent="0.2">
      <c r="A96" s="5">
        <v>118.47863294532139</v>
      </c>
      <c r="B96" s="20">
        <f t="shared" si="14"/>
        <v>6</v>
      </c>
      <c r="C96" s="7">
        <v>1</v>
      </c>
      <c r="V96" s="4">
        <v>93.146834769156996</v>
      </c>
      <c r="W96" s="4">
        <v>1</v>
      </c>
      <c r="X96" s="4">
        <v>0</v>
      </c>
    </row>
    <row r="97" spans="1:24" x14ac:dyDescent="0.2">
      <c r="A97" s="5">
        <v>83.143713584865452</v>
      </c>
      <c r="B97" s="20">
        <f t="shared" si="14"/>
        <v>1</v>
      </c>
      <c r="C97" s="7">
        <v>0</v>
      </c>
      <c r="V97" s="4">
        <v>93.206789986602558</v>
      </c>
      <c r="W97" s="4">
        <v>1</v>
      </c>
      <c r="X97" s="4">
        <v>0</v>
      </c>
    </row>
    <row r="98" spans="1:24" x14ac:dyDescent="0.2">
      <c r="A98" s="5">
        <v>94.799975887878645</v>
      </c>
      <c r="B98" s="20">
        <f t="shared" si="14"/>
        <v>1</v>
      </c>
      <c r="C98" s="7">
        <v>0</v>
      </c>
      <c r="V98" s="4">
        <v>93.479963060041513</v>
      </c>
      <c r="W98" s="4">
        <v>1</v>
      </c>
      <c r="X98" s="4">
        <v>0</v>
      </c>
    </row>
    <row r="99" spans="1:24" x14ac:dyDescent="0.2">
      <c r="A99" s="5">
        <v>103.56416414663153</v>
      </c>
      <c r="B99" s="20">
        <f t="shared" si="14"/>
        <v>6</v>
      </c>
      <c r="C99" s="7">
        <v>1</v>
      </c>
      <c r="V99" s="4">
        <v>93.531200141427405</v>
      </c>
      <c r="W99" s="4">
        <v>1</v>
      </c>
      <c r="X99" s="4">
        <v>0</v>
      </c>
    </row>
    <row r="100" spans="1:24" x14ac:dyDescent="0.2">
      <c r="A100" s="5">
        <v>130.76744039041347</v>
      </c>
      <c r="B100" s="20">
        <f t="shared" si="14"/>
        <v>6</v>
      </c>
      <c r="C100" s="7">
        <v>1</v>
      </c>
      <c r="V100" s="4">
        <v>93.760591080134162</v>
      </c>
      <c r="W100" s="4">
        <v>1</v>
      </c>
      <c r="X100" s="4">
        <v>0</v>
      </c>
    </row>
    <row r="101" spans="1:24" x14ac:dyDescent="0.2">
      <c r="A101" s="5">
        <v>93.957641309266833</v>
      </c>
      <c r="B101" s="20">
        <f t="shared" si="14"/>
        <v>1</v>
      </c>
      <c r="C101" s="7">
        <v>0</v>
      </c>
      <c r="V101" s="4">
        <v>93.8395275396838</v>
      </c>
      <c r="W101" s="4">
        <v>1</v>
      </c>
      <c r="X101" s="4">
        <v>0</v>
      </c>
    </row>
    <row r="102" spans="1:24" x14ac:dyDescent="0.2">
      <c r="A102" s="5">
        <v>121.07393042200447</v>
      </c>
      <c r="B102" s="20">
        <f t="shared" si="14"/>
        <v>6</v>
      </c>
      <c r="C102" s="7">
        <v>1</v>
      </c>
      <c r="V102" s="4">
        <v>93.957641309266833</v>
      </c>
      <c r="W102" s="4">
        <v>1</v>
      </c>
      <c r="X102" s="4">
        <v>0</v>
      </c>
    </row>
    <row r="103" spans="1:24" x14ac:dyDescent="0.2">
      <c r="A103" s="5">
        <v>112.46285766579827</v>
      </c>
      <c r="B103" s="20">
        <f t="shared" si="14"/>
        <v>6</v>
      </c>
      <c r="C103" s="7">
        <v>1</v>
      </c>
      <c r="V103" s="4">
        <v>94.170702861111863</v>
      </c>
      <c r="W103" s="4">
        <v>1</v>
      </c>
      <c r="X103" s="4">
        <v>0</v>
      </c>
    </row>
    <row r="104" spans="1:24" x14ac:dyDescent="0.2">
      <c r="A104" s="5">
        <v>107.7236159295926</v>
      </c>
      <c r="B104" s="20">
        <f t="shared" si="14"/>
        <v>6</v>
      </c>
      <c r="C104" s="7">
        <v>1</v>
      </c>
      <c r="V104" s="4">
        <v>94.30954166836753</v>
      </c>
      <c r="W104" s="4">
        <v>1</v>
      </c>
      <c r="X104" s="4">
        <v>0</v>
      </c>
    </row>
    <row r="105" spans="1:24" x14ac:dyDescent="0.2">
      <c r="A105" s="5">
        <v>100.17035424228078</v>
      </c>
      <c r="B105" s="20">
        <f t="shared" si="14"/>
        <v>3</v>
      </c>
      <c r="C105" s="7">
        <v>1</v>
      </c>
      <c r="V105" s="4">
        <v>94.355417531695238</v>
      </c>
      <c r="W105" s="4">
        <v>1</v>
      </c>
      <c r="X105" s="4">
        <v>0</v>
      </c>
    </row>
    <row r="106" spans="1:24" x14ac:dyDescent="0.2">
      <c r="A106" s="5">
        <v>98.190908676698612</v>
      </c>
      <c r="B106" s="20">
        <f t="shared" si="14"/>
        <v>1</v>
      </c>
      <c r="C106" s="7">
        <v>0</v>
      </c>
      <c r="V106" s="4">
        <v>94.481611134484424</v>
      </c>
      <c r="W106" s="4">
        <v>1</v>
      </c>
      <c r="X106" s="4">
        <v>0</v>
      </c>
    </row>
    <row r="107" spans="1:24" x14ac:dyDescent="0.2">
      <c r="A107" s="5">
        <v>119.4234286826956</v>
      </c>
      <c r="B107" s="20">
        <f t="shared" si="14"/>
        <v>6</v>
      </c>
      <c r="C107" s="7">
        <v>1</v>
      </c>
      <c r="V107" s="4">
        <v>94.648832505600922</v>
      </c>
      <c r="W107" s="4">
        <v>1</v>
      </c>
      <c r="X107" s="4">
        <v>0</v>
      </c>
    </row>
    <row r="108" spans="1:24" x14ac:dyDescent="0.2">
      <c r="A108" s="5">
        <v>104.23813504187737</v>
      </c>
      <c r="B108" s="20">
        <f t="shared" si="14"/>
        <v>6</v>
      </c>
      <c r="C108" s="7">
        <v>1</v>
      </c>
      <c r="V108" s="4">
        <v>94.799975887878645</v>
      </c>
      <c r="W108" s="4">
        <v>1</v>
      </c>
      <c r="X108" s="4">
        <v>0</v>
      </c>
    </row>
    <row r="109" spans="1:24" x14ac:dyDescent="0.2">
      <c r="A109" s="5">
        <v>114.75287355501146</v>
      </c>
      <c r="B109" s="20">
        <f t="shared" si="14"/>
        <v>6</v>
      </c>
      <c r="C109" s="7">
        <v>1</v>
      </c>
      <c r="V109" s="4">
        <v>94.979816153471035</v>
      </c>
      <c r="W109" s="4">
        <v>1</v>
      </c>
      <c r="X109" s="4">
        <v>0</v>
      </c>
    </row>
    <row r="110" spans="1:24" x14ac:dyDescent="0.2">
      <c r="A110" s="5">
        <v>105.54716639878443</v>
      </c>
      <c r="B110" s="20">
        <f t="shared" si="14"/>
        <v>6</v>
      </c>
      <c r="C110" s="7">
        <v>1</v>
      </c>
      <c r="V110" s="4">
        <v>95.074080701263199</v>
      </c>
      <c r="W110" s="4">
        <v>2</v>
      </c>
      <c r="X110" s="4">
        <v>0</v>
      </c>
    </row>
    <row r="111" spans="1:24" x14ac:dyDescent="0.2">
      <c r="A111" s="5">
        <v>81.905231324635622</v>
      </c>
      <c r="B111" s="20">
        <f t="shared" si="14"/>
        <v>1</v>
      </c>
      <c r="C111" s="7">
        <v>0</v>
      </c>
      <c r="V111" s="4">
        <v>95.198708839216266</v>
      </c>
      <c r="W111" s="4">
        <v>2</v>
      </c>
      <c r="X111" s="4">
        <v>0</v>
      </c>
    </row>
    <row r="112" spans="1:24" x14ac:dyDescent="0.2">
      <c r="A112" s="5">
        <v>113.35600580463141</v>
      </c>
      <c r="B112" s="20">
        <f t="shared" si="14"/>
        <v>6</v>
      </c>
      <c r="C112" s="7">
        <v>1</v>
      </c>
      <c r="V112" s="4">
        <v>95.275587053356674</v>
      </c>
      <c r="W112" s="4">
        <v>2</v>
      </c>
      <c r="X112" s="4">
        <v>0</v>
      </c>
    </row>
    <row r="113" spans="1:24" x14ac:dyDescent="0.2">
      <c r="A113" s="5">
        <v>114.13712038056478</v>
      </c>
      <c r="B113" s="20">
        <f t="shared" si="14"/>
        <v>6</v>
      </c>
      <c r="C113" s="7">
        <v>1</v>
      </c>
      <c r="V113" s="4">
        <v>95.444833065542852</v>
      </c>
      <c r="W113" s="4">
        <v>2</v>
      </c>
      <c r="X113" s="4">
        <v>0</v>
      </c>
    </row>
    <row r="114" spans="1:24" x14ac:dyDescent="0.2">
      <c r="A114" s="5">
        <v>114.24502571251485</v>
      </c>
      <c r="B114" s="20">
        <f t="shared" si="14"/>
        <v>6</v>
      </c>
      <c r="C114" s="7">
        <v>1</v>
      </c>
      <c r="V114" s="4">
        <v>95.610874866542332</v>
      </c>
      <c r="W114" s="4">
        <v>2</v>
      </c>
      <c r="X114" s="4">
        <v>0</v>
      </c>
    </row>
    <row r="115" spans="1:24" x14ac:dyDescent="0.2">
      <c r="A115" s="5">
        <v>100.65022850428343</v>
      </c>
      <c r="B115" s="20">
        <f t="shared" si="14"/>
        <v>4</v>
      </c>
      <c r="C115" s="7">
        <v>1</v>
      </c>
      <c r="V115" s="4">
        <v>95.737301242426071</v>
      </c>
      <c r="W115" s="4">
        <v>2</v>
      </c>
      <c r="X115" s="4">
        <v>0</v>
      </c>
    </row>
    <row r="116" spans="1:24" x14ac:dyDescent="0.2">
      <c r="A116" s="5">
        <v>99.676267606057266</v>
      </c>
      <c r="B116" s="20">
        <f t="shared" si="14"/>
        <v>3</v>
      </c>
      <c r="C116" s="7">
        <v>0</v>
      </c>
      <c r="V116" s="4">
        <v>95.881022556765757</v>
      </c>
      <c r="W116" s="4">
        <v>2</v>
      </c>
      <c r="X116" s="4">
        <v>0</v>
      </c>
    </row>
    <row r="117" spans="1:24" x14ac:dyDescent="0.2">
      <c r="A117" s="5">
        <v>128.0765735537413</v>
      </c>
      <c r="B117" s="20">
        <f t="shared" si="14"/>
        <v>6</v>
      </c>
      <c r="C117" s="7">
        <v>1</v>
      </c>
      <c r="V117" s="4">
        <v>96.004297556870767</v>
      </c>
      <c r="W117" s="4">
        <v>2</v>
      </c>
      <c r="X117" s="4">
        <v>0</v>
      </c>
    </row>
    <row r="118" spans="1:24" x14ac:dyDescent="0.2">
      <c r="A118" s="5">
        <v>106.65101277620241</v>
      </c>
      <c r="B118" s="20">
        <f t="shared" si="14"/>
        <v>6</v>
      </c>
      <c r="C118" s="7">
        <v>1</v>
      </c>
      <c r="V118" s="4">
        <v>96.057741788556967</v>
      </c>
      <c r="W118" s="4">
        <v>2</v>
      </c>
      <c r="X118" s="4">
        <v>0</v>
      </c>
    </row>
    <row r="119" spans="1:24" x14ac:dyDescent="0.2">
      <c r="A119" s="5">
        <v>112.92097549926132</v>
      </c>
      <c r="B119" s="20">
        <f t="shared" si="14"/>
        <v>6</v>
      </c>
      <c r="C119" s="7">
        <v>1</v>
      </c>
      <c r="V119" s="4">
        <v>96.229945918362404</v>
      </c>
      <c r="W119" s="4">
        <v>2</v>
      </c>
      <c r="X119" s="4">
        <v>0</v>
      </c>
    </row>
    <row r="120" spans="1:24" x14ac:dyDescent="0.2">
      <c r="A120" s="5">
        <v>106.85495833991212</v>
      </c>
      <c r="B120" s="20">
        <f t="shared" si="14"/>
        <v>6</v>
      </c>
      <c r="C120" s="7">
        <v>1</v>
      </c>
      <c r="V120" s="4">
        <v>96.337857363481973</v>
      </c>
      <c r="W120" s="4">
        <v>2</v>
      </c>
      <c r="X120" s="4">
        <v>0</v>
      </c>
    </row>
    <row r="121" spans="1:24" x14ac:dyDescent="0.2">
      <c r="A121" s="5">
        <v>92.365079698806341</v>
      </c>
      <c r="B121" s="20">
        <f t="shared" si="14"/>
        <v>1</v>
      </c>
      <c r="C121" s="7">
        <v>0</v>
      </c>
      <c r="V121" s="4">
        <v>96.48791440754033</v>
      </c>
      <c r="W121" s="4">
        <v>2</v>
      </c>
      <c r="X121" s="4">
        <v>0</v>
      </c>
    </row>
    <row r="122" spans="1:24" x14ac:dyDescent="0.2">
      <c r="A122" s="5">
        <v>87.864237355010047</v>
      </c>
      <c r="B122" s="20">
        <f t="shared" si="14"/>
        <v>1</v>
      </c>
      <c r="C122" s="7">
        <v>0</v>
      </c>
      <c r="V122" s="4">
        <v>96.537552113665328</v>
      </c>
      <c r="W122" s="4">
        <v>2</v>
      </c>
      <c r="X122" s="4">
        <v>0</v>
      </c>
    </row>
    <row r="123" spans="1:24" x14ac:dyDescent="0.2">
      <c r="A123" s="5">
        <v>114.99252207529152</v>
      </c>
      <c r="B123" s="20">
        <f t="shared" si="14"/>
        <v>6</v>
      </c>
      <c r="C123" s="7">
        <v>1</v>
      </c>
      <c r="V123" s="4">
        <v>96.732377876998072</v>
      </c>
      <c r="W123" s="4">
        <v>2</v>
      </c>
      <c r="X123" s="4">
        <v>0</v>
      </c>
    </row>
    <row r="124" spans="1:24" x14ac:dyDescent="0.2">
      <c r="A124" s="5">
        <v>106.08436294740426</v>
      </c>
      <c r="B124" s="20">
        <f t="shared" si="14"/>
        <v>6</v>
      </c>
      <c r="C124" s="7">
        <v>1</v>
      </c>
      <c r="V124" s="4">
        <v>96.816510752744847</v>
      </c>
      <c r="W124" s="4">
        <v>2</v>
      </c>
      <c r="X124" s="4">
        <v>0</v>
      </c>
    </row>
    <row r="125" spans="1:24" x14ac:dyDescent="0.2">
      <c r="A125" s="5">
        <v>98.528733676137449</v>
      </c>
      <c r="B125" s="20">
        <f t="shared" si="14"/>
        <v>2</v>
      </c>
      <c r="C125" s="7">
        <v>1</v>
      </c>
      <c r="V125" s="4">
        <v>97.033669528752938</v>
      </c>
      <c r="W125" s="4">
        <v>3</v>
      </c>
      <c r="X125" s="4">
        <v>1</v>
      </c>
    </row>
    <row r="126" spans="1:24" x14ac:dyDescent="0.2">
      <c r="A126" s="5">
        <v>87.089520851073132</v>
      </c>
      <c r="B126" s="20">
        <f t="shared" si="14"/>
        <v>1</v>
      </c>
      <c r="C126" s="7">
        <v>0</v>
      </c>
      <c r="V126" s="4">
        <v>97.094473147560848</v>
      </c>
      <c r="W126" s="4">
        <v>3</v>
      </c>
      <c r="X126" s="4">
        <v>0</v>
      </c>
    </row>
    <row r="127" spans="1:24" x14ac:dyDescent="0.2">
      <c r="A127" s="5">
        <v>79.285057089950982</v>
      </c>
      <c r="B127" s="20">
        <f t="shared" si="14"/>
        <v>1</v>
      </c>
      <c r="C127" s="7">
        <v>0</v>
      </c>
      <c r="V127" s="4">
        <v>97.24579136130518</v>
      </c>
      <c r="W127" s="4">
        <v>3</v>
      </c>
      <c r="X127" s="4">
        <v>0</v>
      </c>
    </row>
    <row r="128" spans="1:24" x14ac:dyDescent="0.2">
      <c r="A128" s="5">
        <v>118.22839770535774</v>
      </c>
      <c r="B128" s="20">
        <f t="shared" si="14"/>
        <v>6</v>
      </c>
      <c r="C128" s="7">
        <v>1</v>
      </c>
      <c r="V128" s="4">
        <v>97.396325037598288</v>
      </c>
      <c r="W128" s="4">
        <v>3</v>
      </c>
      <c r="X128" s="4">
        <v>0</v>
      </c>
    </row>
    <row r="129" spans="1:24" x14ac:dyDescent="0.2">
      <c r="A129" s="5">
        <v>101.90565451064094</v>
      </c>
      <c r="B129" s="20">
        <f t="shared" si="14"/>
        <v>5</v>
      </c>
      <c r="C129" s="7">
        <v>1</v>
      </c>
      <c r="V129" s="4">
        <v>97.498822681726963</v>
      </c>
      <c r="W129" s="4">
        <v>3</v>
      </c>
      <c r="X129" s="4">
        <v>0</v>
      </c>
    </row>
    <row r="130" spans="1:24" x14ac:dyDescent="0.2">
      <c r="A130" s="5">
        <v>116.68042046455932</v>
      </c>
      <c r="B130" s="20">
        <f t="shared" si="14"/>
        <v>6</v>
      </c>
      <c r="C130" s="7">
        <v>1</v>
      </c>
      <c r="V130" s="4">
        <v>97.610335705685003</v>
      </c>
      <c r="W130" s="4">
        <v>3</v>
      </c>
      <c r="X130" s="4">
        <v>0</v>
      </c>
    </row>
    <row r="131" spans="1:24" x14ac:dyDescent="0.2">
      <c r="A131" s="5">
        <v>88.041431945264947</v>
      </c>
      <c r="B131" s="20">
        <f t="shared" ref="B131:B194" si="15">VLOOKUP(A131,L$3:M$10,2)</f>
        <v>1</v>
      </c>
      <c r="C131" s="7">
        <v>0</v>
      </c>
      <c r="V131" s="4">
        <v>97.748956821209674</v>
      </c>
      <c r="W131" s="4">
        <v>3</v>
      </c>
      <c r="X131" s="4">
        <v>0</v>
      </c>
    </row>
    <row r="132" spans="1:24" x14ac:dyDescent="0.2">
      <c r="A132" s="5">
        <v>102.10486181555567</v>
      </c>
      <c r="B132" s="20">
        <f t="shared" si="15"/>
        <v>5</v>
      </c>
      <c r="C132" s="7">
        <v>1</v>
      </c>
      <c r="V132" s="4">
        <v>97.823039300351695</v>
      </c>
      <c r="W132" s="4">
        <v>3</v>
      </c>
      <c r="X132" s="4">
        <v>0</v>
      </c>
    </row>
    <row r="133" spans="1:24" x14ac:dyDescent="0.2">
      <c r="A133" s="5">
        <v>107.57930919983508</v>
      </c>
      <c r="B133" s="20">
        <f t="shared" si="15"/>
        <v>6</v>
      </c>
      <c r="C133" s="7">
        <v>1</v>
      </c>
      <c r="V133" s="4">
        <v>97.986802590892893</v>
      </c>
      <c r="W133" s="4">
        <v>3</v>
      </c>
      <c r="X133" s="4">
        <v>0</v>
      </c>
    </row>
    <row r="134" spans="1:24" x14ac:dyDescent="0.2">
      <c r="A134" s="5">
        <v>86.36347725335321</v>
      </c>
      <c r="B134" s="20">
        <f t="shared" si="15"/>
        <v>1</v>
      </c>
      <c r="C134" s="7">
        <v>0</v>
      </c>
      <c r="V134" s="4">
        <v>98.052362031198129</v>
      </c>
      <c r="W134" s="4">
        <v>3</v>
      </c>
      <c r="X134" s="4">
        <v>0</v>
      </c>
    </row>
    <row r="135" spans="1:24" x14ac:dyDescent="0.2">
      <c r="A135" s="5">
        <v>97.610335705685003</v>
      </c>
      <c r="B135" s="20">
        <f t="shared" si="15"/>
        <v>1</v>
      </c>
      <c r="C135" s="7">
        <v>0</v>
      </c>
      <c r="V135" s="4">
        <v>98.190908676698612</v>
      </c>
      <c r="W135" s="4">
        <v>3</v>
      </c>
      <c r="X135" s="4">
        <v>0</v>
      </c>
    </row>
    <row r="136" spans="1:24" x14ac:dyDescent="0.2">
      <c r="A136" s="5">
        <v>91.055756491415536</v>
      </c>
      <c r="B136" s="20">
        <f t="shared" si="15"/>
        <v>1</v>
      </c>
      <c r="C136" s="7">
        <v>0</v>
      </c>
      <c r="V136" s="4">
        <v>98.310034281087965</v>
      </c>
      <c r="W136" s="4">
        <v>3</v>
      </c>
      <c r="X136" s="4">
        <v>0</v>
      </c>
    </row>
    <row r="137" spans="1:24" x14ac:dyDescent="0.2">
      <c r="A137" s="5">
        <v>106.66316278728326</v>
      </c>
      <c r="B137" s="20">
        <f t="shared" si="15"/>
        <v>6</v>
      </c>
      <c r="C137" s="7">
        <v>1</v>
      </c>
      <c r="V137" s="4">
        <v>98.39150382608878</v>
      </c>
      <c r="W137" s="4">
        <v>3</v>
      </c>
      <c r="X137" s="4">
        <v>0</v>
      </c>
    </row>
    <row r="138" spans="1:24" x14ac:dyDescent="0.2">
      <c r="A138" s="5">
        <v>83.761826495352281</v>
      </c>
      <c r="B138" s="20">
        <f t="shared" si="15"/>
        <v>1</v>
      </c>
      <c r="C138" s="7">
        <v>0</v>
      </c>
      <c r="V138" s="4">
        <v>98.528733676137449</v>
      </c>
      <c r="W138" s="4">
        <v>3</v>
      </c>
      <c r="X138" s="4">
        <v>1</v>
      </c>
    </row>
    <row r="139" spans="1:24" x14ac:dyDescent="0.2">
      <c r="A139" s="5">
        <v>116.46068637938231</v>
      </c>
      <c r="B139" s="20">
        <f t="shared" si="15"/>
        <v>6</v>
      </c>
      <c r="C139" s="7">
        <v>1</v>
      </c>
      <c r="V139" s="4">
        <v>98.692071528022112</v>
      </c>
      <c r="W139" s="4">
        <v>3</v>
      </c>
      <c r="X139" s="4">
        <v>0</v>
      </c>
    </row>
    <row r="140" spans="1:24" x14ac:dyDescent="0.2">
      <c r="A140" s="5">
        <v>95.737301242426071</v>
      </c>
      <c r="B140" s="20">
        <f t="shared" si="15"/>
        <v>1</v>
      </c>
      <c r="C140" s="7">
        <v>0</v>
      </c>
      <c r="V140" s="4">
        <v>98.776152261654971</v>
      </c>
      <c r="W140" s="4">
        <v>3</v>
      </c>
      <c r="X140" s="4">
        <v>1</v>
      </c>
    </row>
    <row r="141" spans="1:24" x14ac:dyDescent="0.2">
      <c r="A141" s="5">
        <v>76.676608553008521</v>
      </c>
      <c r="B141" s="20">
        <f t="shared" si="15"/>
        <v>1</v>
      </c>
      <c r="C141" s="7">
        <v>0</v>
      </c>
      <c r="V141" s="4">
        <v>98.935387262897905</v>
      </c>
      <c r="W141" s="4">
        <v>3</v>
      </c>
      <c r="X141" s="4">
        <v>0</v>
      </c>
    </row>
    <row r="142" spans="1:24" x14ac:dyDescent="0.2">
      <c r="A142" s="5">
        <v>120.18077008400599</v>
      </c>
      <c r="B142" s="20">
        <f t="shared" si="15"/>
        <v>6</v>
      </c>
      <c r="C142" s="7">
        <v>1</v>
      </c>
      <c r="V142" s="4">
        <v>98.97558517866959</v>
      </c>
      <c r="W142" s="4">
        <v>3</v>
      </c>
      <c r="X142" s="4">
        <v>1</v>
      </c>
    </row>
    <row r="143" spans="1:24" x14ac:dyDescent="0.2">
      <c r="A143" s="5">
        <v>100.71019234833011</v>
      </c>
      <c r="B143" s="20">
        <f t="shared" si="15"/>
        <v>4</v>
      </c>
      <c r="C143" s="7">
        <v>1</v>
      </c>
      <c r="V143" s="4">
        <v>99.140685158673037</v>
      </c>
      <c r="W143" s="4">
        <v>4</v>
      </c>
      <c r="X143" s="4">
        <v>1</v>
      </c>
    </row>
    <row r="144" spans="1:24" x14ac:dyDescent="0.2">
      <c r="A144" s="5">
        <v>110.28328644607984</v>
      </c>
      <c r="B144" s="20">
        <f t="shared" si="15"/>
        <v>6</v>
      </c>
      <c r="C144" s="7">
        <v>1</v>
      </c>
      <c r="V144" s="4">
        <v>99.300828981503386</v>
      </c>
      <c r="W144" s="4">
        <v>4</v>
      </c>
      <c r="X144" s="4">
        <v>0</v>
      </c>
    </row>
    <row r="145" spans="1:24" x14ac:dyDescent="0.2">
      <c r="A145" s="5">
        <v>110.61903296417756</v>
      </c>
      <c r="B145" s="20">
        <f t="shared" si="15"/>
        <v>6</v>
      </c>
      <c r="C145" s="7">
        <v>1</v>
      </c>
      <c r="V145" s="4">
        <v>99.338203211573699</v>
      </c>
      <c r="W145" s="4">
        <v>4</v>
      </c>
      <c r="X145" s="4">
        <v>0</v>
      </c>
    </row>
    <row r="146" spans="1:24" x14ac:dyDescent="0.2">
      <c r="A146" s="5">
        <v>103.33766138921578</v>
      </c>
      <c r="B146" s="20">
        <f t="shared" si="15"/>
        <v>6</v>
      </c>
      <c r="C146" s="7">
        <v>0</v>
      </c>
      <c r="V146" s="4">
        <v>99.453431641789678</v>
      </c>
      <c r="W146" s="4">
        <v>4</v>
      </c>
      <c r="X146" s="4">
        <v>0</v>
      </c>
    </row>
    <row r="147" spans="1:24" x14ac:dyDescent="0.2">
      <c r="A147" s="5">
        <v>93.206789986602558</v>
      </c>
      <c r="B147" s="20">
        <f t="shared" si="15"/>
        <v>1</v>
      </c>
      <c r="C147" s="7">
        <v>0</v>
      </c>
      <c r="V147" s="4">
        <v>99.593518026752221</v>
      </c>
      <c r="W147" s="4">
        <v>4</v>
      </c>
      <c r="X147" s="4">
        <v>1</v>
      </c>
    </row>
    <row r="148" spans="1:24" x14ac:dyDescent="0.2">
      <c r="A148" s="5">
        <v>102.37038033666298</v>
      </c>
      <c r="B148" s="20">
        <f t="shared" si="15"/>
        <v>5</v>
      </c>
      <c r="C148" s="7">
        <v>1</v>
      </c>
      <c r="V148" s="4">
        <v>99.676267606057266</v>
      </c>
      <c r="W148" s="4">
        <v>4</v>
      </c>
      <c r="X148" s="4">
        <v>0</v>
      </c>
    </row>
    <row r="149" spans="1:24" x14ac:dyDescent="0.2">
      <c r="A149" s="5">
        <v>90.23261051655696</v>
      </c>
      <c r="B149" s="20">
        <f t="shared" si="15"/>
        <v>1</v>
      </c>
      <c r="C149" s="7">
        <v>0</v>
      </c>
      <c r="V149" s="4">
        <v>99.786697133452719</v>
      </c>
      <c r="W149" s="4">
        <v>4</v>
      </c>
      <c r="X149" s="4">
        <v>0</v>
      </c>
    </row>
    <row r="150" spans="1:24" x14ac:dyDescent="0.2">
      <c r="A150" s="5">
        <v>92.062195429466911</v>
      </c>
      <c r="B150" s="20">
        <f t="shared" si="15"/>
        <v>1</v>
      </c>
      <c r="C150" s="7">
        <v>0</v>
      </c>
      <c r="V150" s="4">
        <v>99.98941461940035</v>
      </c>
      <c r="W150" s="4">
        <v>4</v>
      </c>
      <c r="X150" s="4">
        <v>1</v>
      </c>
    </row>
    <row r="151" spans="1:24" x14ac:dyDescent="0.2">
      <c r="A151" s="5">
        <v>123.60357991702122</v>
      </c>
      <c r="B151" s="20">
        <f t="shared" si="15"/>
        <v>6</v>
      </c>
      <c r="C151" s="7">
        <v>1</v>
      </c>
      <c r="V151" s="4">
        <v>100.01203332925434</v>
      </c>
      <c r="W151" s="4">
        <v>4</v>
      </c>
      <c r="X151" s="4">
        <v>1</v>
      </c>
    </row>
    <row r="152" spans="1:24" x14ac:dyDescent="0.2">
      <c r="A152" s="5">
        <v>118.87433958018204</v>
      </c>
      <c r="B152" s="20">
        <f t="shared" si="15"/>
        <v>6</v>
      </c>
      <c r="C152" s="7">
        <v>1</v>
      </c>
      <c r="V152" s="4">
        <v>100.17035424228078</v>
      </c>
      <c r="W152" s="4">
        <v>4</v>
      </c>
      <c r="X152" s="4">
        <v>1</v>
      </c>
    </row>
    <row r="153" spans="1:24" x14ac:dyDescent="0.2">
      <c r="A153" s="5">
        <v>93.146834769156996</v>
      </c>
      <c r="B153" s="20">
        <f t="shared" si="15"/>
        <v>1</v>
      </c>
      <c r="C153" s="7">
        <v>0</v>
      </c>
      <c r="V153" s="4">
        <v>100.24752270133749</v>
      </c>
      <c r="W153" s="4">
        <v>4</v>
      </c>
      <c r="X153" s="4">
        <v>0</v>
      </c>
    </row>
    <row r="154" spans="1:24" x14ac:dyDescent="0.2">
      <c r="A154" s="5">
        <v>91.535338145650115</v>
      </c>
      <c r="B154" s="20">
        <f t="shared" si="15"/>
        <v>1</v>
      </c>
      <c r="C154" s="7">
        <v>0</v>
      </c>
      <c r="V154" s="4">
        <v>100.37112856713259</v>
      </c>
      <c r="W154" s="4">
        <v>4</v>
      </c>
      <c r="X154" s="4">
        <v>0</v>
      </c>
    </row>
    <row r="155" spans="1:24" x14ac:dyDescent="0.2">
      <c r="A155" s="5">
        <v>114.90163794331633</v>
      </c>
      <c r="B155" s="20">
        <f t="shared" si="15"/>
        <v>6</v>
      </c>
      <c r="C155" s="7">
        <v>1</v>
      </c>
      <c r="V155" s="4">
        <v>100.51809692174818</v>
      </c>
      <c r="W155" s="4">
        <v>4</v>
      </c>
      <c r="X155" s="4">
        <v>1</v>
      </c>
    </row>
    <row r="156" spans="1:24" x14ac:dyDescent="0.2">
      <c r="A156" s="5">
        <v>96.732377876998072</v>
      </c>
      <c r="B156" s="20">
        <f t="shared" si="15"/>
        <v>1</v>
      </c>
      <c r="C156" s="7">
        <v>0</v>
      </c>
      <c r="V156" s="4">
        <v>100.65022850428343</v>
      </c>
      <c r="W156" s="4">
        <v>4</v>
      </c>
      <c r="X156" s="4">
        <v>1</v>
      </c>
    </row>
    <row r="157" spans="1:24" x14ac:dyDescent="0.2">
      <c r="A157" s="5">
        <v>90.814746838694077</v>
      </c>
      <c r="B157" s="20">
        <f t="shared" si="15"/>
        <v>1</v>
      </c>
      <c r="C157" s="7">
        <v>0</v>
      </c>
      <c r="V157" s="4">
        <v>100.71019234833011</v>
      </c>
      <c r="W157" s="4">
        <v>4</v>
      </c>
      <c r="X157" s="4">
        <v>1</v>
      </c>
    </row>
    <row r="158" spans="1:24" x14ac:dyDescent="0.2">
      <c r="A158" s="5">
        <v>97.094473147560848</v>
      </c>
      <c r="B158" s="20">
        <f t="shared" si="15"/>
        <v>1</v>
      </c>
      <c r="C158" s="7">
        <v>0</v>
      </c>
      <c r="V158" s="4">
        <v>100.85518894869013</v>
      </c>
      <c r="W158" s="4">
        <v>4</v>
      </c>
      <c r="X158" s="4">
        <v>1</v>
      </c>
    </row>
    <row r="159" spans="1:24" x14ac:dyDescent="0.2">
      <c r="A159" s="5">
        <v>82.564466125788115</v>
      </c>
      <c r="B159" s="20">
        <f t="shared" si="15"/>
        <v>1</v>
      </c>
      <c r="C159" s="7">
        <v>0</v>
      </c>
      <c r="V159" s="4">
        <v>101.03062588297092</v>
      </c>
      <c r="W159" s="4">
        <v>5</v>
      </c>
      <c r="X159" s="4">
        <v>1</v>
      </c>
    </row>
    <row r="160" spans="1:24" x14ac:dyDescent="0.2">
      <c r="A160" s="5">
        <v>86.651483013395463</v>
      </c>
      <c r="B160" s="20">
        <f t="shared" si="15"/>
        <v>1</v>
      </c>
      <c r="C160" s="7">
        <v>0</v>
      </c>
      <c r="V160" s="4">
        <v>101.04347721884548</v>
      </c>
      <c r="W160" s="4">
        <v>5</v>
      </c>
      <c r="X160" s="4">
        <v>1</v>
      </c>
    </row>
    <row r="161" spans="1:24" x14ac:dyDescent="0.2">
      <c r="A161" s="5">
        <v>89.587794753024141</v>
      </c>
      <c r="B161" s="20">
        <f t="shared" si="15"/>
        <v>1</v>
      </c>
      <c r="C161" s="7">
        <v>0</v>
      </c>
      <c r="V161" s="4">
        <v>101.16322303800382</v>
      </c>
      <c r="W161" s="4">
        <v>5</v>
      </c>
      <c r="X161" s="4">
        <v>0</v>
      </c>
    </row>
    <row r="162" spans="1:24" x14ac:dyDescent="0.2">
      <c r="A162" s="5">
        <v>67.363710595211458</v>
      </c>
      <c r="B162" s="20">
        <f t="shared" si="15"/>
        <v>1</v>
      </c>
      <c r="C162" s="7">
        <v>0</v>
      </c>
      <c r="V162" s="4">
        <v>101.29745659217868</v>
      </c>
      <c r="W162" s="4">
        <v>5</v>
      </c>
      <c r="X162" s="4">
        <v>1</v>
      </c>
    </row>
    <row r="163" spans="1:24" x14ac:dyDescent="0.2">
      <c r="A163" s="5">
        <v>91.797121912300085</v>
      </c>
      <c r="B163" s="20">
        <f t="shared" si="15"/>
        <v>1</v>
      </c>
      <c r="C163" s="7">
        <v>0</v>
      </c>
      <c r="V163" s="4">
        <v>101.44279346484156</v>
      </c>
      <c r="W163" s="4">
        <v>5</v>
      </c>
      <c r="X163" s="4">
        <v>1</v>
      </c>
    </row>
    <row r="164" spans="1:24" x14ac:dyDescent="0.2">
      <c r="A164" s="5">
        <v>128.95094255223128</v>
      </c>
      <c r="B164" s="20">
        <f t="shared" si="15"/>
        <v>6</v>
      </c>
      <c r="C164" s="7">
        <v>1</v>
      </c>
      <c r="V164" s="4">
        <v>101.574603380957</v>
      </c>
      <c r="W164" s="4">
        <v>5</v>
      </c>
      <c r="X164" s="4">
        <v>1</v>
      </c>
    </row>
    <row r="165" spans="1:24" x14ac:dyDescent="0.2">
      <c r="A165" s="5">
        <v>104.00025090469475</v>
      </c>
      <c r="B165" s="20">
        <f t="shared" si="15"/>
        <v>6</v>
      </c>
      <c r="C165" s="7">
        <v>1</v>
      </c>
      <c r="V165" s="4">
        <v>101.68234161027857</v>
      </c>
      <c r="W165" s="4">
        <v>5</v>
      </c>
      <c r="X165" s="4">
        <v>0</v>
      </c>
    </row>
    <row r="166" spans="1:24" x14ac:dyDescent="0.2">
      <c r="A166" s="5">
        <v>93.479963060041513</v>
      </c>
      <c r="B166" s="20">
        <f t="shared" si="15"/>
        <v>1</v>
      </c>
      <c r="C166" s="7">
        <v>0</v>
      </c>
      <c r="V166" s="4">
        <v>101.85223881372633</v>
      </c>
      <c r="W166" s="4">
        <v>5</v>
      </c>
      <c r="X166" s="4">
        <v>1</v>
      </c>
    </row>
    <row r="167" spans="1:24" x14ac:dyDescent="0.2">
      <c r="A167" s="5">
        <v>84.177832727085061</v>
      </c>
      <c r="B167" s="20">
        <f t="shared" si="15"/>
        <v>1</v>
      </c>
      <c r="C167" s="7">
        <v>0</v>
      </c>
      <c r="V167" s="4">
        <v>101.90565451064094</v>
      </c>
      <c r="W167" s="4">
        <v>5</v>
      </c>
      <c r="X167" s="4">
        <v>1</v>
      </c>
    </row>
    <row r="168" spans="1:24" x14ac:dyDescent="0.2">
      <c r="A168" s="5">
        <v>120.75684381514729</v>
      </c>
      <c r="B168" s="20">
        <f t="shared" si="15"/>
        <v>6</v>
      </c>
      <c r="C168" s="7">
        <v>1</v>
      </c>
      <c r="V168" s="4">
        <v>102.10486181555567</v>
      </c>
      <c r="W168" s="4">
        <v>5</v>
      </c>
      <c r="X168" s="4">
        <v>1</v>
      </c>
    </row>
    <row r="169" spans="1:24" x14ac:dyDescent="0.2">
      <c r="A169" s="5">
        <v>89.355257555448532</v>
      </c>
      <c r="B169" s="20">
        <f t="shared" si="15"/>
        <v>1</v>
      </c>
      <c r="C169" s="7">
        <v>0</v>
      </c>
      <c r="V169" s="4">
        <v>102.18831356135072</v>
      </c>
      <c r="W169" s="4">
        <v>5</v>
      </c>
      <c r="X169" s="4">
        <v>1</v>
      </c>
    </row>
    <row r="170" spans="1:24" x14ac:dyDescent="0.2">
      <c r="A170" s="5">
        <v>102.83243197841605</v>
      </c>
      <c r="B170" s="20">
        <f t="shared" si="15"/>
        <v>6</v>
      </c>
      <c r="C170" s="7">
        <v>1</v>
      </c>
      <c r="V170" s="4">
        <v>102.23664036501776</v>
      </c>
      <c r="W170" s="4">
        <v>5</v>
      </c>
      <c r="X170" s="4">
        <v>1</v>
      </c>
    </row>
    <row r="171" spans="1:24" x14ac:dyDescent="0.2">
      <c r="A171" s="5">
        <v>97.498822681726963</v>
      </c>
      <c r="B171" s="20">
        <f t="shared" si="15"/>
        <v>1</v>
      </c>
      <c r="C171" s="7">
        <v>0</v>
      </c>
      <c r="V171" s="4">
        <v>102.37038033666298</v>
      </c>
      <c r="W171" s="4">
        <v>5</v>
      </c>
      <c r="X171" s="4">
        <v>1</v>
      </c>
    </row>
    <row r="172" spans="1:24" x14ac:dyDescent="0.2">
      <c r="A172" s="5">
        <v>99.453431641789678</v>
      </c>
      <c r="B172" s="20">
        <f t="shared" si="15"/>
        <v>2</v>
      </c>
      <c r="C172" s="7">
        <v>0</v>
      </c>
      <c r="V172" s="4">
        <v>102.47478859121762</v>
      </c>
      <c r="W172" s="4">
        <v>5</v>
      </c>
      <c r="X172" s="4">
        <v>0</v>
      </c>
    </row>
    <row r="173" spans="1:24" x14ac:dyDescent="0.2">
      <c r="A173" s="5">
        <v>98.310034281087965</v>
      </c>
      <c r="B173" s="20">
        <f t="shared" si="15"/>
        <v>1</v>
      </c>
      <c r="C173" s="7">
        <v>0</v>
      </c>
      <c r="V173" s="4">
        <v>102.69500252177039</v>
      </c>
      <c r="W173" s="4">
        <v>5</v>
      </c>
      <c r="X173" s="4">
        <v>1</v>
      </c>
    </row>
    <row r="174" spans="1:24" x14ac:dyDescent="0.2">
      <c r="A174" s="5">
        <v>122.8772715624311</v>
      </c>
      <c r="B174" s="20">
        <f t="shared" si="15"/>
        <v>6</v>
      </c>
      <c r="C174" s="7">
        <v>1</v>
      </c>
      <c r="V174" s="4">
        <v>102.83243197841605</v>
      </c>
      <c r="W174" s="4">
        <v>5</v>
      </c>
      <c r="X174" s="4">
        <v>1</v>
      </c>
    </row>
    <row r="175" spans="1:24" x14ac:dyDescent="0.2">
      <c r="A175" s="5">
        <v>84.722176807504809</v>
      </c>
      <c r="B175" s="20">
        <f t="shared" si="15"/>
        <v>1</v>
      </c>
      <c r="C175" s="7">
        <v>0</v>
      </c>
      <c r="V175" s="4">
        <v>102.84454642770828</v>
      </c>
      <c r="W175" s="4">
        <v>5</v>
      </c>
      <c r="X175" s="4">
        <v>1</v>
      </c>
    </row>
    <row r="176" spans="1:24" x14ac:dyDescent="0.2">
      <c r="A176" s="5">
        <v>103.94396005168367</v>
      </c>
      <c r="B176" s="20">
        <f t="shared" si="15"/>
        <v>6</v>
      </c>
      <c r="C176" s="7">
        <v>1</v>
      </c>
      <c r="V176" s="4">
        <v>103.07743230215502</v>
      </c>
      <c r="W176" s="4">
        <v>6</v>
      </c>
      <c r="X176" s="4">
        <v>0</v>
      </c>
    </row>
    <row r="177" spans="1:24" x14ac:dyDescent="0.2">
      <c r="A177" s="5">
        <v>85.568489408835887</v>
      </c>
      <c r="B177" s="20">
        <f t="shared" si="15"/>
        <v>1</v>
      </c>
      <c r="C177" s="7">
        <v>0</v>
      </c>
      <c r="V177" s="4">
        <v>103.11214707512599</v>
      </c>
      <c r="W177" s="4">
        <v>6</v>
      </c>
      <c r="X177" s="4">
        <v>1</v>
      </c>
    </row>
    <row r="178" spans="1:24" x14ac:dyDescent="0.2">
      <c r="A178" s="5">
        <v>106.41198534356704</v>
      </c>
      <c r="B178" s="20">
        <f t="shared" si="15"/>
        <v>6</v>
      </c>
      <c r="C178" s="7">
        <v>1</v>
      </c>
      <c r="V178" s="4">
        <v>103.32455305279254</v>
      </c>
      <c r="W178" s="4">
        <v>6</v>
      </c>
      <c r="X178" s="4">
        <v>1</v>
      </c>
    </row>
    <row r="179" spans="1:24" x14ac:dyDescent="0.2">
      <c r="A179" s="5">
        <v>125.70765324171589</v>
      </c>
      <c r="B179" s="20">
        <f t="shared" si="15"/>
        <v>6</v>
      </c>
      <c r="C179" s="7">
        <v>1</v>
      </c>
      <c r="V179" s="4">
        <v>103.33766138921578</v>
      </c>
      <c r="W179" s="4">
        <v>6</v>
      </c>
      <c r="X179" s="4">
        <v>0</v>
      </c>
    </row>
    <row r="180" spans="1:24" x14ac:dyDescent="0.2">
      <c r="A180" s="5">
        <v>123.23468282732483</v>
      </c>
      <c r="B180" s="20">
        <f t="shared" si="15"/>
        <v>6</v>
      </c>
      <c r="C180" s="7">
        <v>1</v>
      </c>
      <c r="V180" s="4">
        <v>103.56416414663153</v>
      </c>
      <c r="W180" s="4">
        <v>6</v>
      </c>
      <c r="X180" s="4">
        <v>1</v>
      </c>
    </row>
    <row r="181" spans="1:24" x14ac:dyDescent="0.2">
      <c r="A181" s="5">
        <v>123.96544525819039</v>
      </c>
      <c r="B181" s="20">
        <f t="shared" si="15"/>
        <v>6</v>
      </c>
      <c r="C181" s="7">
        <v>1</v>
      </c>
      <c r="V181" s="4">
        <v>103.63246402292373</v>
      </c>
      <c r="W181" s="4">
        <v>6</v>
      </c>
      <c r="X181" s="4">
        <v>1</v>
      </c>
    </row>
    <row r="182" spans="1:24" x14ac:dyDescent="0.2">
      <c r="A182" s="5">
        <v>105.11793690767843</v>
      </c>
      <c r="B182" s="20">
        <f t="shared" si="15"/>
        <v>6</v>
      </c>
      <c r="C182" s="7">
        <v>1</v>
      </c>
      <c r="V182" s="4">
        <v>103.78591428966641</v>
      </c>
      <c r="W182" s="4">
        <v>6</v>
      </c>
      <c r="X182" s="4">
        <v>1</v>
      </c>
    </row>
    <row r="183" spans="1:24" x14ac:dyDescent="0.2">
      <c r="A183" s="5">
        <v>97.748956821209674</v>
      </c>
      <c r="B183" s="20">
        <f t="shared" si="15"/>
        <v>1</v>
      </c>
      <c r="C183" s="7">
        <v>0</v>
      </c>
      <c r="V183" s="4">
        <v>103.94396005168367</v>
      </c>
      <c r="W183" s="4">
        <v>6</v>
      </c>
      <c r="X183" s="4">
        <v>1</v>
      </c>
    </row>
    <row r="184" spans="1:24" x14ac:dyDescent="0.2">
      <c r="A184" s="5">
        <v>96.004297556870767</v>
      </c>
      <c r="B184" s="20">
        <f t="shared" si="15"/>
        <v>1</v>
      </c>
      <c r="C184" s="7">
        <v>0</v>
      </c>
      <c r="V184" s="4">
        <v>104.00025090469475</v>
      </c>
      <c r="W184" s="4">
        <v>6</v>
      </c>
      <c r="X184" s="4">
        <v>1</v>
      </c>
    </row>
    <row r="185" spans="1:24" x14ac:dyDescent="0.2">
      <c r="A185" s="5">
        <v>78.71013931569118</v>
      </c>
      <c r="B185" s="20">
        <f t="shared" si="15"/>
        <v>1</v>
      </c>
      <c r="C185" s="7">
        <v>0</v>
      </c>
      <c r="V185" s="4">
        <v>104.15806632124671</v>
      </c>
      <c r="W185" s="4">
        <v>6</v>
      </c>
      <c r="X185" s="4">
        <v>1</v>
      </c>
    </row>
    <row r="186" spans="1:24" x14ac:dyDescent="0.2">
      <c r="A186" s="5">
        <v>102.84454642770828</v>
      </c>
      <c r="B186" s="20">
        <f t="shared" si="15"/>
        <v>6</v>
      </c>
      <c r="C186" s="7">
        <v>1</v>
      </c>
      <c r="V186" s="4">
        <v>104.23813504187737</v>
      </c>
      <c r="W186" s="4">
        <v>6</v>
      </c>
      <c r="X186" s="4">
        <v>1</v>
      </c>
    </row>
    <row r="187" spans="1:24" x14ac:dyDescent="0.2">
      <c r="A187" s="5">
        <v>94.979816153471035</v>
      </c>
      <c r="B187" s="20">
        <f t="shared" si="15"/>
        <v>1</v>
      </c>
      <c r="C187" s="7">
        <v>0</v>
      </c>
      <c r="V187" s="4">
        <v>104.42591120150408</v>
      </c>
      <c r="W187" s="4">
        <v>6</v>
      </c>
      <c r="X187" s="4">
        <v>1</v>
      </c>
    </row>
    <row r="188" spans="1:24" x14ac:dyDescent="0.2">
      <c r="A188" s="5">
        <v>127.01667495464673</v>
      </c>
      <c r="B188" s="20">
        <f t="shared" si="15"/>
        <v>6</v>
      </c>
      <c r="C188" s="7">
        <v>1</v>
      </c>
      <c r="V188" s="4">
        <v>104.56778237832265</v>
      </c>
      <c r="W188" s="4">
        <v>6</v>
      </c>
      <c r="X188" s="4">
        <v>1</v>
      </c>
    </row>
    <row r="189" spans="1:24" x14ac:dyDescent="0.2">
      <c r="A189" s="5">
        <v>101.04347721884548</v>
      </c>
      <c r="B189" s="20">
        <f t="shared" si="15"/>
        <v>4</v>
      </c>
      <c r="C189" s="7">
        <v>1</v>
      </c>
      <c r="V189" s="4">
        <v>104.64708601031779</v>
      </c>
      <c r="W189" s="4">
        <v>6</v>
      </c>
      <c r="X189" s="4">
        <v>1</v>
      </c>
    </row>
    <row r="190" spans="1:24" x14ac:dyDescent="0.2">
      <c r="A190" s="5">
        <v>96.816510752744847</v>
      </c>
      <c r="B190" s="20">
        <f t="shared" si="15"/>
        <v>1</v>
      </c>
      <c r="C190" s="7">
        <v>0</v>
      </c>
      <c r="V190" s="4">
        <v>104.77444469917972</v>
      </c>
      <c r="W190" s="4">
        <v>6</v>
      </c>
      <c r="X190" s="4">
        <v>1</v>
      </c>
    </row>
    <row r="191" spans="1:24" x14ac:dyDescent="0.2">
      <c r="A191" s="5">
        <v>85.96540727976479</v>
      </c>
      <c r="B191" s="20">
        <f t="shared" si="15"/>
        <v>1</v>
      </c>
      <c r="C191" s="7">
        <v>0</v>
      </c>
      <c r="V191" s="4">
        <v>104.96249179583276</v>
      </c>
      <c r="W191" s="4">
        <v>6</v>
      </c>
      <c r="X191" s="4">
        <v>1</v>
      </c>
    </row>
    <row r="192" spans="1:24" x14ac:dyDescent="0.2">
      <c r="A192" s="5">
        <v>113.12960066773681</v>
      </c>
      <c r="B192" s="20">
        <f t="shared" si="15"/>
        <v>6</v>
      </c>
      <c r="C192" s="7">
        <v>1</v>
      </c>
      <c r="V192" s="4">
        <v>105.11793690767843</v>
      </c>
      <c r="W192" s="4">
        <v>7</v>
      </c>
      <c r="X192" s="4">
        <v>1</v>
      </c>
    </row>
    <row r="193" spans="1:24" x14ac:dyDescent="0.2">
      <c r="A193" s="5">
        <v>105.92688645792964</v>
      </c>
      <c r="B193" s="20">
        <f t="shared" si="15"/>
        <v>6</v>
      </c>
      <c r="C193" s="7">
        <v>1</v>
      </c>
      <c r="V193" s="4">
        <v>105.22788366981607</v>
      </c>
      <c r="W193" s="4">
        <v>7</v>
      </c>
      <c r="X193" s="4">
        <v>1</v>
      </c>
    </row>
    <row r="194" spans="1:24" x14ac:dyDescent="0.2">
      <c r="A194" s="5">
        <v>107.93520131187763</v>
      </c>
      <c r="B194" s="20">
        <f t="shared" si="15"/>
        <v>6</v>
      </c>
      <c r="C194" s="7">
        <v>1</v>
      </c>
      <c r="V194" s="4">
        <v>105.36961454964876</v>
      </c>
      <c r="W194" s="4">
        <v>7</v>
      </c>
      <c r="X194" s="4">
        <v>1</v>
      </c>
    </row>
    <row r="195" spans="1:24" x14ac:dyDescent="0.2">
      <c r="A195" s="5">
        <v>99.140685158673037</v>
      </c>
      <c r="B195" s="20">
        <f t="shared" ref="B195:B258" si="16">VLOOKUP(A195,L$3:M$10,2)</f>
        <v>2</v>
      </c>
      <c r="C195" s="7">
        <v>1</v>
      </c>
      <c r="V195" s="4">
        <v>105.54716639878443</v>
      </c>
      <c r="W195" s="4">
        <v>7</v>
      </c>
      <c r="X195" s="4">
        <v>1</v>
      </c>
    </row>
    <row r="196" spans="1:24" x14ac:dyDescent="0.2">
      <c r="A196" s="5">
        <v>103.07743230215502</v>
      </c>
      <c r="B196" s="20">
        <f t="shared" si="16"/>
        <v>6</v>
      </c>
      <c r="C196" s="7">
        <v>0</v>
      </c>
      <c r="V196" s="4">
        <v>105.56724577430028</v>
      </c>
      <c r="W196" s="4">
        <v>7</v>
      </c>
      <c r="X196" s="4">
        <v>1</v>
      </c>
    </row>
    <row r="197" spans="1:24" x14ac:dyDescent="0.2">
      <c r="A197" s="5">
        <v>106.97214886208042</v>
      </c>
      <c r="B197" s="20">
        <f t="shared" si="16"/>
        <v>6</v>
      </c>
      <c r="C197" s="7">
        <v>1</v>
      </c>
      <c r="V197" s="4">
        <v>105.79790530567453</v>
      </c>
      <c r="W197" s="4">
        <v>7</v>
      </c>
      <c r="X197" s="4">
        <v>1</v>
      </c>
    </row>
    <row r="198" spans="1:24" x14ac:dyDescent="0.2">
      <c r="A198" s="5">
        <v>107.16096541890168</v>
      </c>
      <c r="B198" s="20">
        <f t="shared" si="16"/>
        <v>6</v>
      </c>
      <c r="C198" s="7">
        <v>1</v>
      </c>
      <c r="V198" s="4">
        <v>105.92688645792964</v>
      </c>
      <c r="W198" s="4">
        <v>7</v>
      </c>
      <c r="X198" s="4">
        <v>1</v>
      </c>
    </row>
    <row r="199" spans="1:24" x14ac:dyDescent="0.2">
      <c r="A199" s="5">
        <v>115.94907092584889</v>
      </c>
      <c r="B199" s="20">
        <f t="shared" si="16"/>
        <v>6</v>
      </c>
      <c r="C199" s="7">
        <v>1</v>
      </c>
      <c r="V199" s="4">
        <v>106.08436294740426</v>
      </c>
      <c r="W199" s="4">
        <v>7</v>
      </c>
      <c r="X199" s="4">
        <v>1</v>
      </c>
    </row>
    <row r="200" spans="1:24" x14ac:dyDescent="0.2">
      <c r="A200" s="5">
        <v>94.355417531695238</v>
      </c>
      <c r="B200" s="20">
        <f t="shared" si="16"/>
        <v>1</v>
      </c>
      <c r="C200" s="7">
        <v>0</v>
      </c>
      <c r="V200" s="4">
        <v>106.14337501288388</v>
      </c>
      <c r="W200" s="4">
        <v>7</v>
      </c>
      <c r="X200" s="4">
        <v>1</v>
      </c>
    </row>
    <row r="201" spans="1:24" x14ac:dyDescent="0.2">
      <c r="A201" s="5">
        <v>78.413975389738098</v>
      </c>
      <c r="B201" s="20">
        <f t="shared" si="16"/>
        <v>1</v>
      </c>
      <c r="C201" s="7">
        <v>0</v>
      </c>
      <c r="V201" s="4">
        <v>106.25945880920696</v>
      </c>
      <c r="W201" s="4">
        <v>7</v>
      </c>
      <c r="X201" s="4">
        <v>1</v>
      </c>
    </row>
    <row r="202" spans="1:24" x14ac:dyDescent="0.2">
      <c r="A202" s="5">
        <v>89.139225711886638</v>
      </c>
      <c r="B202" s="20">
        <f t="shared" si="16"/>
        <v>1</v>
      </c>
      <c r="C202" s="7">
        <v>0</v>
      </c>
      <c r="V202" s="4">
        <v>106.41198534356704</v>
      </c>
      <c r="W202" s="4">
        <v>7</v>
      </c>
      <c r="X202" s="4">
        <v>1</v>
      </c>
    </row>
    <row r="203" spans="1:24" x14ac:dyDescent="0.2">
      <c r="A203" s="5">
        <v>74.707447004563406</v>
      </c>
      <c r="B203" s="20">
        <f t="shared" si="16"/>
        <v>1</v>
      </c>
      <c r="C203" s="7">
        <v>0</v>
      </c>
      <c r="V203" s="4">
        <v>106.65101277620241</v>
      </c>
      <c r="W203" s="4">
        <v>7</v>
      </c>
      <c r="X203" s="4">
        <v>1</v>
      </c>
    </row>
    <row r="204" spans="1:24" x14ac:dyDescent="0.2">
      <c r="A204" s="5">
        <v>102.47478859121762</v>
      </c>
      <c r="B204" s="20">
        <f t="shared" si="16"/>
        <v>5</v>
      </c>
      <c r="C204" s="7">
        <v>0</v>
      </c>
      <c r="V204" s="4">
        <v>106.66316278728326</v>
      </c>
      <c r="W204" s="4">
        <v>7</v>
      </c>
      <c r="X204" s="4">
        <v>1</v>
      </c>
    </row>
    <row r="205" spans="1:24" x14ac:dyDescent="0.2">
      <c r="A205" s="5">
        <v>103.63246402292373</v>
      </c>
      <c r="B205" s="20">
        <f t="shared" si="16"/>
        <v>6</v>
      </c>
      <c r="C205" s="7">
        <v>1</v>
      </c>
      <c r="V205" s="4">
        <v>106.85495833991212</v>
      </c>
      <c r="W205" s="4">
        <v>7</v>
      </c>
      <c r="X205" s="4">
        <v>1</v>
      </c>
    </row>
    <row r="206" spans="1:24" x14ac:dyDescent="0.2">
      <c r="A206" s="5">
        <v>100.85518894869013</v>
      </c>
      <c r="B206" s="20">
        <f t="shared" si="16"/>
        <v>4</v>
      </c>
      <c r="C206" s="7">
        <v>1</v>
      </c>
      <c r="V206" s="4">
        <v>106.97214886208042</v>
      </c>
      <c r="W206" s="4">
        <v>7</v>
      </c>
      <c r="X206" s="4">
        <v>1</v>
      </c>
    </row>
    <row r="207" spans="1:24" x14ac:dyDescent="0.2">
      <c r="A207" s="5">
        <v>84.491735833148482</v>
      </c>
      <c r="B207" s="20">
        <f t="shared" si="16"/>
        <v>1</v>
      </c>
      <c r="C207" s="7">
        <v>0</v>
      </c>
      <c r="V207" s="4">
        <v>107.16096541890168</v>
      </c>
      <c r="W207" s="4">
        <v>8</v>
      </c>
      <c r="X207" s="4">
        <v>1</v>
      </c>
    </row>
    <row r="208" spans="1:24" x14ac:dyDescent="0.2">
      <c r="A208" s="5">
        <v>103.32455305279254</v>
      </c>
      <c r="B208" s="20">
        <f t="shared" si="16"/>
        <v>6</v>
      </c>
      <c r="C208" s="7">
        <v>1</v>
      </c>
      <c r="V208" s="4">
        <v>107.35283311168916</v>
      </c>
      <c r="W208" s="4">
        <v>8</v>
      </c>
      <c r="X208" s="4">
        <v>1</v>
      </c>
    </row>
    <row r="209" spans="1:24" x14ac:dyDescent="0.2">
      <c r="A209" s="5">
        <v>111.79640742658779</v>
      </c>
      <c r="B209" s="20">
        <f t="shared" si="16"/>
        <v>6</v>
      </c>
      <c r="C209" s="7">
        <v>1</v>
      </c>
      <c r="V209" s="4">
        <v>107.41160606385534</v>
      </c>
      <c r="W209" s="4">
        <v>8</v>
      </c>
      <c r="X209" s="4">
        <v>1</v>
      </c>
    </row>
    <row r="210" spans="1:24" x14ac:dyDescent="0.2">
      <c r="A210" s="5">
        <v>91.186043177876627</v>
      </c>
      <c r="B210" s="20">
        <f t="shared" si="16"/>
        <v>1</v>
      </c>
      <c r="C210" s="7">
        <v>0</v>
      </c>
      <c r="V210" s="4">
        <v>107.57930919983508</v>
      </c>
      <c r="W210" s="4">
        <v>8</v>
      </c>
      <c r="X210" s="4">
        <v>1</v>
      </c>
    </row>
    <row r="211" spans="1:24" x14ac:dyDescent="0.2">
      <c r="A211" s="5">
        <v>98.97558517866959</v>
      </c>
      <c r="B211" s="20">
        <f t="shared" si="16"/>
        <v>2</v>
      </c>
      <c r="C211" s="7">
        <v>1</v>
      </c>
      <c r="V211" s="4">
        <v>107.7236159295926</v>
      </c>
      <c r="W211" s="4">
        <v>8</v>
      </c>
      <c r="X211" s="4">
        <v>1</v>
      </c>
    </row>
    <row r="212" spans="1:24" x14ac:dyDescent="0.2">
      <c r="A212" s="5">
        <v>119.30544520895796</v>
      </c>
      <c r="B212" s="20">
        <f t="shared" si="16"/>
        <v>6</v>
      </c>
      <c r="C212" s="7">
        <v>1</v>
      </c>
      <c r="V212" s="4">
        <v>107.93520131187763</v>
      </c>
      <c r="W212" s="4">
        <v>8</v>
      </c>
      <c r="X212" s="4">
        <v>1</v>
      </c>
    </row>
    <row r="213" spans="1:24" x14ac:dyDescent="0.2">
      <c r="A213" s="5">
        <v>90.851038406227332</v>
      </c>
      <c r="B213" s="20">
        <f t="shared" si="16"/>
        <v>1</v>
      </c>
      <c r="C213" s="7">
        <v>0</v>
      </c>
      <c r="V213" s="4">
        <v>108.08235774859256</v>
      </c>
      <c r="W213" s="4">
        <v>8</v>
      </c>
      <c r="X213" s="4">
        <v>1</v>
      </c>
    </row>
    <row r="214" spans="1:24" x14ac:dyDescent="0.2">
      <c r="A214" s="5">
        <v>85.10830967518271</v>
      </c>
      <c r="B214" s="20">
        <f t="shared" si="16"/>
        <v>1</v>
      </c>
      <c r="C214" s="7">
        <v>0</v>
      </c>
      <c r="V214" s="4">
        <v>108.17048217233578</v>
      </c>
      <c r="W214" s="4">
        <v>8</v>
      </c>
      <c r="X214" s="4">
        <v>1</v>
      </c>
    </row>
    <row r="215" spans="1:24" x14ac:dyDescent="0.2">
      <c r="A215" s="5">
        <v>98.776152261654971</v>
      </c>
      <c r="B215" s="20">
        <f t="shared" si="16"/>
        <v>2</v>
      </c>
      <c r="C215" s="7">
        <v>1</v>
      </c>
      <c r="V215" s="4">
        <v>108.29301948177782</v>
      </c>
      <c r="W215" s="4">
        <v>8</v>
      </c>
      <c r="X215" s="4">
        <v>1</v>
      </c>
    </row>
    <row r="216" spans="1:24" x14ac:dyDescent="0.2">
      <c r="A216" s="5">
        <v>86.541873515689105</v>
      </c>
      <c r="B216" s="20">
        <f t="shared" si="16"/>
        <v>1</v>
      </c>
      <c r="C216" s="7">
        <v>0</v>
      </c>
      <c r="V216" s="4">
        <v>108.41912352338824</v>
      </c>
      <c r="W216" s="4">
        <v>8</v>
      </c>
      <c r="X216" s="4">
        <v>1</v>
      </c>
    </row>
    <row r="217" spans="1:24" x14ac:dyDescent="0.2">
      <c r="A217" s="5">
        <v>88.764729094403492</v>
      </c>
      <c r="B217" s="20">
        <f t="shared" si="16"/>
        <v>1</v>
      </c>
      <c r="C217" s="7">
        <v>0</v>
      </c>
      <c r="V217" s="4">
        <v>108.57670113857904</v>
      </c>
      <c r="W217" s="4">
        <v>8</v>
      </c>
      <c r="X217" s="4">
        <v>1</v>
      </c>
    </row>
    <row r="218" spans="1:24" x14ac:dyDescent="0.2">
      <c r="A218" s="5">
        <v>99.593518026752221</v>
      </c>
      <c r="B218" s="20">
        <f t="shared" si="16"/>
        <v>3</v>
      </c>
      <c r="C218" s="7">
        <v>1</v>
      </c>
      <c r="V218" s="4">
        <v>108.8382415572149</v>
      </c>
      <c r="W218" s="4">
        <v>8</v>
      </c>
      <c r="X218" s="4">
        <v>1</v>
      </c>
    </row>
    <row r="219" spans="1:24" x14ac:dyDescent="0.2">
      <c r="A219" s="5">
        <v>93.02808394227425</v>
      </c>
      <c r="B219" s="20">
        <f t="shared" si="16"/>
        <v>1</v>
      </c>
      <c r="C219" s="7">
        <v>0</v>
      </c>
      <c r="V219" s="4">
        <v>108.90570515993394</v>
      </c>
      <c r="W219" s="4">
        <v>8</v>
      </c>
      <c r="X219" s="4">
        <v>1</v>
      </c>
    </row>
    <row r="220" spans="1:24" x14ac:dyDescent="0.2">
      <c r="A220" s="5">
        <v>98.39150382608878</v>
      </c>
      <c r="B220" s="20">
        <f t="shared" si="16"/>
        <v>1</v>
      </c>
      <c r="C220" s="7">
        <v>0</v>
      </c>
      <c r="V220" s="4">
        <v>109.13499248949088</v>
      </c>
      <c r="W220" s="4">
        <v>8</v>
      </c>
      <c r="X220" s="4">
        <v>1</v>
      </c>
    </row>
    <row r="221" spans="1:24" x14ac:dyDescent="0.2">
      <c r="A221" s="5">
        <v>99.98941461940035</v>
      </c>
      <c r="B221" s="20">
        <f t="shared" si="16"/>
        <v>3</v>
      </c>
      <c r="C221" s="7">
        <v>1</v>
      </c>
      <c r="V221" s="4">
        <v>109.27532957128946</v>
      </c>
      <c r="W221" s="4">
        <v>8</v>
      </c>
      <c r="X221" s="4">
        <v>1</v>
      </c>
    </row>
    <row r="222" spans="1:24" x14ac:dyDescent="0.2">
      <c r="A222" s="5">
        <v>97.24579136130518</v>
      </c>
      <c r="B222" s="20">
        <f t="shared" si="16"/>
        <v>1</v>
      </c>
      <c r="C222" s="7">
        <v>0</v>
      </c>
      <c r="V222" s="4">
        <v>109.42624113151322</v>
      </c>
      <c r="W222" s="4">
        <v>8</v>
      </c>
      <c r="X222" s="4">
        <v>1</v>
      </c>
    </row>
    <row r="223" spans="1:24" x14ac:dyDescent="0.2">
      <c r="A223" s="5">
        <v>74.034319478418013</v>
      </c>
      <c r="B223" s="20">
        <f t="shared" si="16"/>
        <v>1</v>
      </c>
      <c r="C223" s="7">
        <v>0</v>
      </c>
      <c r="V223" s="4">
        <v>109.56492576467991</v>
      </c>
      <c r="W223" s="4">
        <v>8</v>
      </c>
      <c r="X223" s="4">
        <v>1</v>
      </c>
    </row>
    <row r="224" spans="1:24" x14ac:dyDescent="0.2">
      <c r="A224" s="5">
        <v>98.935387262897905</v>
      </c>
      <c r="B224" s="20">
        <f t="shared" si="16"/>
        <v>2</v>
      </c>
      <c r="C224" s="7">
        <v>0</v>
      </c>
      <c r="V224" s="4">
        <v>109.75662036269119</v>
      </c>
      <c r="W224" s="4">
        <v>8</v>
      </c>
      <c r="X224" s="4">
        <v>1</v>
      </c>
    </row>
    <row r="225" spans="1:24" x14ac:dyDescent="0.2">
      <c r="A225" s="5">
        <v>96.337857363481973</v>
      </c>
      <c r="B225" s="20">
        <f t="shared" si="16"/>
        <v>1</v>
      </c>
      <c r="C225" s="7">
        <v>0</v>
      </c>
      <c r="V225" s="4">
        <v>109.79888485891004</v>
      </c>
      <c r="W225" s="4">
        <v>8</v>
      </c>
      <c r="X225" s="4">
        <v>1</v>
      </c>
    </row>
    <row r="226" spans="1:24" x14ac:dyDescent="0.2">
      <c r="A226" s="5">
        <v>126.53509554442536</v>
      </c>
      <c r="B226" s="20">
        <f t="shared" si="16"/>
        <v>6</v>
      </c>
      <c r="C226" s="7">
        <v>1</v>
      </c>
      <c r="V226" s="4">
        <v>109.98749653356811</v>
      </c>
      <c r="W226" s="4">
        <v>8</v>
      </c>
      <c r="X226" s="4">
        <v>1</v>
      </c>
    </row>
    <row r="227" spans="1:24" x14ac:dyDescent="0.2">
      <c r="A227" s="5">
        <v>82.048701285059252</v>
      </c>
      <c r="B227" s="20">
        <f t="shared" si="16"/>
        <v>1</v>
      </c>
      <c r="C227" s="7">
        <v>0</v>
      </c>
      <c r="V227" s="4">
        <v>110.18720826980636</v>
      </c>
      <c r="W227" s="4">
        <v>8</v>
      </c>
      <c r="X227" s="4">
        <v>1</v>
      </c>
    </row>
    <row r="228" spans="1:24" x14ac:dyDescent="0.2">
      <c r="A228" s="5">
        <v>80.850418254686971</v>
      </c>
      <c r="B228" s="20">
        <f t="shared" si="16"/>
        <v>1</v>
      </c>
      <c r="C228" s="7">
        <v>0</v>
      </c>
      <c r="V228" s="4">
        <v>110.28328644607984</v>
      </c>
      <c r="W228" s="4">
        <v>8</v>
      </c>
      <c r="X228" s="4">
        <v>1</v>
      </c>
    </row>
    <row r="229" spans="1:24" x14ac:dyDescent="0.2">
      <c r="A229" s="5">
        <v>111.64426124401734</v>
      </c>
      <c r="B229" s="20">
        <f t="shared" si="16"/>
        <v>6</v>
      </c>
      <c r="C229" s="7">
        <v>1</v>
      </c>
      <c r="V229" s="4">
        <v>110.5084384371354</v>
      </c>
      <c r="W229" s="4">
        <v>8</v>
      </c>
      <c r="X229" s="4">
        <v>1</v>
      </c>
    </row>
    <row r="230" spans="1:24" x14ac:dyDescent="0.2">
      <c r="A230" s="5">
        <v>109.27532957128946</v>
      </c>
      <c r="B230" s="20">
        <f t="shared" si="16"/>
        <v>6</v>
      </c>
      <c r="C230" s="7">
        <v>1</v>
      </c>
      <c r="V230" s="4">
        <v>110.61903296417756</v>
      </c>
      <c r="W230" s="4">
        <v>8</v>
      </c>
      <c r="X230" s="4">
        <v>1</v>
      </c>
    </row>
    <row r="231" spans="1:24" x14ac:dyDescent="0.2">
      <c r="A231" s="5">
        <v>101.44279346484156</v>
      </c>
      <c r="B231" s="20">
        <f t="shared" si="16"/>
        <v>4</v>
      </c>
      <c r="C231" s="7">
        <v>1</v>
      </c>
      <c r="V231" s="4">
        <v>110.83133922563212</v>
      </c>
      <c r="W231" s="4">
        <v>8</v>
      </c>
      <c r="X231" s="4">
        <v>1</v>
      </c>
    </row>
    <row r="232" spans="1:24" x14ac:dyDescent="0.2">
      <c r="A232" s="5">
        <v>104.56778237832265</v>
      </c>
      <c r="B232" s="20">
        <f t="shared" si="16"/>
        <v>6</v>
      </c>
      <c r="C232" s="7">
        <v>1</v>
      </c>
      <c r="V232" s="4">
        <v>111.03365997544566</v>
      </c>
      <c r="W232" s="4">
        <v>8</v>
      </c>
      <c r="X232" s="4">
        <v>1</v>
      </c>
    </row>
    <row r="233" spans="1:24" x14ac:dyDescent="0.2">
      <c r="A233" s="5">
        <v>95.198708839216266</v>
      </c>
      <c r="B233" s="20">
        <f t="shared" si="16"/>
        <v>1</v>
      </c>
      <c r="C233" s="7">
        <v>0</v>
      </c>
      <c r="V233" s="4">
        <v>111.22655714112992</v>
      </c>
      <c r="W233" s="4">
        <v>8</v>
      </c>
      <c r="X233" s="4">
        <v>1</v>
      </c>
    </row>
    <row r="234" spans="1:24" x14ac:dyDescent="0.2">
      <c r="A234" s="5">
        <v>118.71075683217248</v>
      </c>
      <c r="B234" s="20">
        <f t="shared" si="16"/>
        <v>6</v>
      </c>
      <c r="C234" s="7">
        <v>1</v>
      </c>
      <c r="V234" s="4">
        <v>111.38311386017595</v>
      </c>
      <c r="W234" s="4">
        <v>8</v>
      </c>
      <c r="X234" s="4">
        <v>1</v>
      </c>
    </row>
    <row r="235" spans="1:24" x14ac:dyDescent="0.2">
      <c r="A235" s="5">
        <v>104.15806632124671</v>
      </c>
      <c r="B235" s="20">
        <f t="shared" si="16"/>
        <v>6</v>
      </c>
      <c r="C235" s="7">
        <v>1</v>
      </c>
      <c r="V235" s="4">
        <v>111.58328824445655</v>
      </c>
      <c r="W235" s="4">
        <v>8</v>
      </c>
      <c r="X235" s="4">
        <v>1</v>
      </c>
    </row>
    <row r="236" spans="1:24" x14ac:dyDescent="0.2">
      <c r="A236" s="5">
        <v>112.60834426460107</v>
      </c>
      <c r="B236" s="20">
        <f t="shared" si="16"/>
        <v>6</v>
      </c>
      <c r="C236" s="7">
        <v>1</v>
      </c>
      <c r="V236" s="4">
        <v>111.64426124401734</v>
      </c>
      <c r="W236" s="4">
        <v>8</v>
      </c>
      <c r="X236" s="4">
        <v>1</v>
      </c>
    </row>
    <row r="237" spans="1:24" x14ac:dyDescent="0.2">
      <c r="A237" s="5">
        <v>111.22655714112992</v>
      </c>
      <c r="B237" s="20">
        <f t="shared" si="16"/>
        <v>6</v>
      </c>
      <c r="C237" s="7">
        <v>1</v>
      </c>
      <c r="V237" s="4">
        <v>111.79640742658779</v>
      </c>
      <c r="W237" s="4">
        <v>8</v>
      </c>
      <c r="X237" s="4">
        <v>1</v>
      </c>
    </row>
    <row r="238" spans="1:24" x14ac:dyDescent="0.2">
      <c r="A238" s="5">
        <v>103.11214707512599</v>
      </c>
      <c r="B238" s="20">
        <f t="shared" si="16"/>
        <v>6</v>
      </c>
      <c r="C238" s="7">
        <v>1</v>
      </c>
      <c r="V238" s="4">
        <v>112.08199005171241</v>
      </c>
      <c r="W238" s="4">
        <v>8</v>
      </c>
      <c r="X238" s="4">
        <v>1</v>
      </c>
    </row>
    <row r="239" spans="1:24" x14ac:dyDescent="0.2">
      <c r="A239" s="5">
        <v>98.052362031198129</v>
      </c>
      <c r="B239" s="20">
        <f t="shared" si="16"/>
        <v>1</v>
      </c>
      <c r="C239" s="7">
        <v>0</v>
      </c>
      <c r="V239" s="4">
        <v>112.28472224838116</v>
      </c>
      <c r="W239" s="4">
        <v>8</v>
      </c>
      <c r="X239" s="4">
        <v>1</v>
      </c>
    </row>
    <row r="240" spans="1:24" x14ac:dyDescent="0.2">
      <c r="A240" s="5">
        <v>108.08235774859256</v>
      </c>
      <c r="B240" s="20">
        <f t="shared" si="16"/>
        <v>6</v>
      </c>
      <c r="C240" s="7">
        <v>1</v>
      </c>
      <c r="V240" s="4">
        <v>112.46285766579827</v>
      </c>
      <c r="W240" s="4">
        <v>8</v>
      </c>
      <c r="X240" s="4">
        <v>1</v>
      </c>
    </row>
    <row r="241" spans="1:24" x14ac:dyDescent="0.2">
      <c r="A241" s="5">
        <v>77.328055828194977</v>
      </c>
      <c r="B241" s="20">
        <f t="shared" si="16"/>
        <v>1</v>
      </c>
      <c r="C241" s="7">
        <v>0</v>
      </c>
      <c r="V241" s="4">
        <v>112.60834426460107</v>
      </c>
      <c r="W241" s="4">
        <v>8</v>
      </c>
      <c r="X241" s="4">
        <v>1</v>
      </c>
    </row>
    <row r="242" spans="1:24" x14ac:dyDescent="0.2">
      <c r="A242" s="5">
        <v>108.29301948177782</v>
      </c>
      <c r="B242" s="20">
        <f t="shared" si="16"/>
        <v>6</v>
      </c>
      <c r="C242" s="7">
        <v>1</v>
      </c>
      <c r="V242" s="4">
        <v>112.83128424328365</v>
      </c>
      <c r="W242" s="4">
        <v>8</v>
      </c>
      <c r="X242" s="4">
        <v>1</v>
      </c>
    </row>
    <row r="243" spans="1:24" x14ac:dyDescent="0.2">
      <c r="A243" s="5">
        <v>93.531200141427405</v>
      </c>
      <c r="B243" s="20">
        <f t="shared" si="16"/>
        <v>1</v>
      </c>
      <c r="C243" s="7">
        <v>0</v>
      </c>
      <c r="V243" s="4">
        <v>112.92097549926132</v>
      </c>
      <c r="W243" s="4">
        <v>8</v>
      </c>
      <c r="X243" s="4">
        <v>1</v>
      </c>
    </row>
    <row r="244" spans="1:24" x14ac:dyDescent="0.2">
      <c r="A244" s="5">
        <v>102.18831356135072</v>
      </c>
      <c r="B244" s="20">
        <f t="shared" si="16"/>
        <v>5</v>
      </c>
      <c r="C244" s="7">
        <v>1</v>
      </c>
      <c r="V244" s="4">
        <v>113.12960066773681</v>
      </c>
      <c r="W244" s="4">
        <v>8</v>
      </c>
      <c r="X244" s="4">
        <v>1</v>
      </c>
    </row>
    <row r="245" spans="1:24" x14ac:dyDescent="0.2">
      <c r="A245" s="5">
        <v>79.864237550372323</v>
      </c>
      <c r="B245" s="20">
        <f t="shared" si="16"/>
        <v>1</v>
      </c>
      <c r="C245" s="7">
        <v>0</v>
      </c>
      <c r="V245" s="4">
        <v>113.35600580463141</v>
      </c>
      <c r="W245" s="4">
        <v>8</v>
      </c>
      <c r="X245" s="4">
        <v>1</v>
      </c>
    </row>
    <row r="246" spans="1:24" x14ac:dyDescent="0.2">
      <c r="A246" s="5">
        <v>84.40495840001131</v>
      </c>
      <c r="B246" s="20">
        <f t="shared" si="16"/>
        <v>1</v>
      </c>
      <c r="C246" s="7">
        <v>0</v>
      </c>
      <c r="V246" s="4">
        <v>113.55735365313726</v>
      </c>
      <c r="W246" s="4">
        <v>8</v>
      </c>
      <c r="X246" s="4">
        <v>1</v>
      </c>
    </row>
    <row r="247" spans="1:24" x14ac:dyDescent="0.2">
      <c r="A247" s="5">
        <v>115.17830265628717</v>
      </c>
      <c r="B247" s="20">
        <f t="shared" si="16"/>
        <v>6</v>
      </c>
      <c r="C247" s="7">
        <v>1</v>
      </c>
      <c r="V247" s="4">
        <v>113.69460278930319</v>
      </c>
      <c r="W247" s="4">
        <v>8</v>
      </c>
      <c r="X247" s="4">
        <v>1</v>
      </c>
    </row>
    <row r="248" spans="1:24" x14ac:dyDescent="0.2">
      <c r="A248" s="5">
        <v>104.64708601031779</v>
      </c>
      <c r="B248" s="20">
        <f t="shared" si="16"/>
        <v>6</v>
      </c>
      <c r="C248" s="7">
        <v>1</v>
      </c>
      <c r="V248" s="4">
        <v>113.92540622788114</v>
      </c>
      <c r="W248" s="4">
        <v>8</v>
      </c>
      <c r="X248" s="4">
        <v>1</v>
      </c>
    </row>
    <row r="249" spans="1:24" x14ac:dyDescent="0.2">
      <c r="A249" s="5">
        <v>82.904077592234245</v>
      </c>
      <c r="B249" s="20">
        <f t="shared" si="16"/>
        <v>1</v>
      </c>
      <c r="C249" s="7">
        <v>0</v>
      </c>
      <c r="V249" s="4">
        <v>114.13712038056478</v>
      </c>
      <c r="W249" s="4">
        <v>8</v>
      </c>
      <c r="X249" s="4">
        <v>1</v>
      </c>
    </row>
    <row r="250" spans="1:24" x14ac:dyDescent="0.2">
      <c r="A250" s="5">
        <v>121.75342188996899</v>
      </c>
      <c r="B250" s="20">
        <f t="shared" si="16"/>
        <v>6</v>
      </c>
      <c r="C250" s="7">
        <v>1</v>
      </c>
      <c r="V250" s="4">
        <v>114.24502571251485</v>
      </c>
      <c r="W250" s="4">
        <v>8</v>
      </c>
      <c r="X250" s="4">
        <v>1</v>
      </c>
    </row>
    <row r="251" spans="1:24" x14ac:dyDescent="0.2">
      <c r="A251" s="5">
        <v>108.57670113857904</v>
      </c>
      <c r="B251" s="20">
        <f t="shared" si="16"/>
        <v>6</v>
      </c>
      <c r="C251" s="7">
        <v>1</v>
      </c>
      <c r="V251" s="4">
        <v>114.47886754931562</v>
      </c>
      <c r="W251" s="4">
        <v>8</v>
      </c>
      <c r="X251" s="4">
        <v>1</v>
      </c>
    </row>
    <row r="252" spans="1:24" x14ac:dyDescent="0.2">
      <c r="A252" s="5">
        <v>105.36961454964876</v>
      </c>
      <c r="B252" s="20">
        <f t="shared" si="16"/>
        <v>6</v>
      </c>
      <c r="C252" s="7">
        <v>1</v>
      </c>
      <c r="V252" s="4">
        <v>114.75287355501146</v>
      </c>
      <c r="W252" s="4">
        <v>8</v>
      </c>
      <c r="X252" s="4">
        <v>1</v>
      </c>
    </row>
    <row r="253" spans="1:24" x14ac:dyDescent="0.2">
      <c r="A253" s="5">
        <v>80.570866234116252</v>
      </c>
      <c r="B253" s="20">
        <f t="shared" si="16"/>
        <v>1</v>
      </c>
      <c r="C253" s="7">
        <v>0</v>
      </c>
      <c r="V253" s="4">
        <v>114.90163794331633</v>
      </c>
      <c r="W253" s="4">
        <v>8</v>
      </c>
      <c r="X253" s="4">
        <v>1</v>
      </c>
    </row>
    <row r="254" spans="1:24" x14ac:dyDescent="0.2">
      <c r="A254" s="5">
        <v>129.20890168523587</v>
      </c>
      <c r="B254" s="20">
        <f t="shared" si="16"/>
        <v>6</v>
      </c>
      <c r="C254" s="7">
        <v>1</v>
      </c>
      <c r="V254" s="4">
        <v>114.99252207529152</v>
      </c>
      <c r="W254" s="4">
        <v>8</v>
      </c>
      <c r="X254" s="4">
        <v>1</v>
      </c>
    </row>
    <row r="255" spans="1:24" x14ac:dyDescent="0.2">
      <c r="A255" s="5">
        <v>109.98749653356811</v>
      </c>
      <c r="B255" s="20">
        <f t="shared" si="16"/>
        <v>6</v>
      </c>
      <c r="C255" s="7">
        <v>1</v>
      </c>
      <c r="V255" s="4">
        <v>115.17830265628717</v>
      </c>
      <c r="W255" s="4">
        <v>8</v>
      </c>
      <c r="X255" s="4">
        <v>1</v>
      </c>
    </row>
    <row r="256" spans="1:24" x14ac:dyDescent="0.2">
      <c r="A256" s="5">
        <v>112.08199005171241</v>
      </c>
      <c r="B256" s="20">
        <f t="shared" si="16"/>
        <v>6</v>
      </c>
      <c r="C256" s="7">
        <v>1</v>
      </c>
      <c r="V256" s="4">
        <v>115.49429914953868</v>
      </c>
      <c r="W256" s="4">
        <v>8</v>
      </c>
      <c r="X256" s="4">
        <v>1</v>
      </c>
    </row>
    <row r="257" spans="1:24" x14ac:dyDescent="0.2">
      <c r="A257" s="5">
        <v>109.13499248949088</v>
      </c>
      <c r="B257" s="20">
        <f t="shared" si="16"/>
        <v>6</v>
      </c>
      <c r="C257" s="7">
        <v>1</v>
      </c>
      <c r="V257" s="4">
        <v>115.77063476494814</v>
      </c>
      <c r="W257" s="4">
        <v>8</v>
      </c>
      <c r="X257" s="4">
        <v>1</v>
      </c>
    </row>
    <row r="258" spans="1:24" x14ac:dyDescent="0.2">
      <c r="A258" s="5">
        <v>92.523689363011684</v>
      </c>
      <c r="B258" s="20">
        <f t="shared" si="16"/>
        <v>1</v>
      </c>
      <c r="C258" s="7">
        <v>0</v>
      </c>
      <c r="V258" s="4">
        <v>115.94907092584889</v>
      </c>
      <c r="W258" s="4">
        <v>8</v>
      </c>
      <c r="X258" s="4">
        <v>1</v>
      </c>
    </row>
    <row r="259" spans="1:24" x14ac:dyDescent="0.2">
      <c r="A259" s="5">
        <v>94.648832505600922</v>
      </c>
      <c r="B259" s="20">
        <f t="shared" ref="B259:B301" si="17">VLOOKUP(A259,L$3:M$10,2)</f>
        <v>1</v>
      </c>
      <c r="C259" s="7">
        <v>0</v>
      </c>
      <c r="V259" s="4">
        <v>116.10238512615975</v>
      </c>
      <c r="W259" s="4">
        <v>8</v>
      </c>
      <c r="X259" s="4">
        <v>1</v>
      </c>
    </row>
    <row r="260" spans="1:24" x14ac:dyDescent="0.2">
      <c r="A260" s="5">
        <v>94.481611134484424</v>
      </c>
      <c r="B260" s="20">
        <f t="shared" si="17"/>
        <v>1</v>
      </c>
      <c r="C260" s="7">
        <v>0</v>
      </c>
      <c r="V260" s="4">
        <v>116.38492396873993</v>
      </c>
      <c r="W260" s="4">
        <v>8</v>
      </c>
      <c r="X260" s="4">
        <v>1</v>
      </c>
    </row>
    <row r="261" spans="1:24" x14ac:dyDescent="0.2">
      <c r="A261" s="5">
        <v>75.315626338503733</v>
      </c>
      <c r="B261" s="20">
        <f t="shared" si="17"/>
        <v>1</v>
      </c>
      <c r="C261" s="7">
        <v>0</v>
      </c>
      <c r="V261" s="4">
        <v>116.46068637938231</v>
      </c>
      <c r="W261" s="4">
        <v>8</v>
      </c>
      <c r="X261" s="4">
        <v>1</v>
      </c>
    </row>
    <row r="262" spans="1:24" x14ac:dyDescent="0.2">
      <c r="A262" s="5">
        <v>109.79888485891004</v>
      </c>
      <c r="B262" s="20">
        <f t="shared" si="17"/>
        <v>6</v>
      </c>
      <c r="C262" s="7">
        <v>1</v>
      </c>
      <c r="V262" s="4">
        <v>116.68042046455932</v>
      </c>
      <c r="W262" s="4">
        <v>8</v>
      </c>
      <c r="X262" s="4">
        <v>1</v>
      </c>
    </row>
    <row r="263" spans="1:24" x14ac:dyDescent="0.2">
      <c r="A263" s="5">
        <v>84.970396801048196</v>
      </c>
      <c r="B263" s="20">
        <f t="shared" si="17"/>
        <v>1</v>
      </c>
      <c r="C263" s="7">
        <v>0</v>
      </c>
      <c r="V263" s="4">
        <v>116.99683810686696</v>
      </c>
      <c r="W263" s="4">
        <v>8</v>
      </c>
      <c r="X263" s="4">
        <v>1</v>
      </c>
    </row>
    <row r="264" spans="1:24" x14ac:dyDescent="0.2">
      <c r="A264" s="5">
        <v>100.37112856713259</v>
      </c>
      <c r="B264" s="20">
        <f t="shared" si="17"/>
        <v>3</v>
      </c>
      <c r="C264" s="7">
        <v>0</v>
      </c>
      <c r="V264" s="4">
        <v>117.2596860129967</v>
      </c>
      <c r="W264" s="4">
        <v>8</v>
      </c>
      <c r="X264" s="4">
        <v>1</v>
      </c>
    </row>
    <row r="265" spans="1:24" x14ac:dyDescent="0.2">
      <c r="A265" s="5">
        <v>117.5297891835919</v>
      </c>
      <c r="B265" s="20">
        <f t="shared" si="17"/>
        <v>6</v>
      </c>
      <c r="C265" s="7">
        <v>1</v>
      </c>
      <c r="V265" s="4">
        <v>117.5297891835919</v>
      </c>
      <c r="W265" s="4">
        <v>8</v>
      </c>
      <c r="X265" s="4">
        <v>1</v>
      </c>
    </row>
    <row r="266" spans="1:24" x14ac:dyDescent="0.2">
      <c r="A266" s="5">
        <v>74.827573934146301</v>
      </c>
      <c r="B266" s="20">
        <f t="shared" si="17"/>
        <v>1</v>
      </c>
      <c r="C266" s="7">
        <v>0</v>
      </c>
      <c r="V266" s="4">
        <v>117.60327280243881</v>
      </c>
      <c r="W266" s="4">
        <v>8</v>
      </c>
      <c r="X266" s="4">
        <v>1</v>
      </c>
    </row>
    <row r="267" spans="1:24" x14ac:dyDescent="0.2">
      <c r="A267" s="5">
        <v>90.591283693798459</v>
      </c>
      <c r="B267" s="20">
        <f t="shared" si="17"/>
        <v>1</v>
      </c>
      <c r="C267" s="7">
        <v>0</v>
      </c>
      <c r="V267" s="4">
        <v>117.89212788264433</v>
      </c>
      <c r="W267" s="4">
        <v>8</v>
      </c>
      <c r="X267" s="4">
        <v>1</v>
      </c>
    </row>
    <row r="268" spans="1:24" x14ac:dyDescent="0.2">
      <c r="A268" s="5">
        <v>114.47886754931562</v>
      </c>
      <c r="B268" s="20">
        <f t="shared" si="17"/>
        <v>6</v>
      </c>
      <c r="C268" s="7">
        <v>1</v>
      </c>
      <c r="V268" s="4">
        <v>118.22839770535774</v>
      </c>
      <c r="W268" s="4">
        <v>8</v>
      </c>
      <c r="X268" s="4">
        <v>1</v>
      </c>
    </row>
    <row r="269" spans="1:24" x14ac:dyDescent="0.2">
      <c r="A269" s="5">
        <v>89.750642088978921</v>
      </c>
      <c r="B269" s="20">
        <f t="shared" si="17"/>
        <v>1</v>
      </c>
      <c r="C269" s="7">
        <v>0</v>
      </c>
      <c r="V269" s="4">
        <v>118.47863294532139</v>
      </c>
      <c r="W269" s="4">
        <v>8</v>
      </c>
      <c r="X269" s="4">
        <v>1</v>
      </c>
    </row>
    <row r="270" spans="1:24" x14ac:dyDescent="0.2">
      <c r="A270" s="5">
        <v>109.75662036269119</v>
      </c>
      <c r="B270" s="20">
        <f t="shared" si="17"/>
        <v>6</v>
      </c>
      <c r="C270" s="7">
        <v>1</v>
      </c>
      <c r="V270" s="4">
        <v>118.71075683217248</v>
      </c>
      <c r="W270" s="4">
        <v>8</v>
      </c>
      <c r="X270" s="4">
        <v>1</v>
      </c>
    </row>
    <row r="271" spans="1:24" x14ac:dyDescent="0.2">
      <c r="A271" s="5">
        <v>90.098841766562771</v>
      </c>
      <c r="B271" s="20">
        <f t="shared" si="17"/>
        <v>1</v>
      </c>
      <c r="C271" s="7">
        <v>0</v>
      </c>
      <c r="V271" s="4">
        <v>118.87433958018204</v>
      </c>
      <c r="W271" s="4">
        <v>8</v>
      </c>
      <c r="X271" s="4">
        <v>1</v>
      </c>
    </row>
    <row r="272" spans="1:24" x14ac:dyDescent="0.2">
      <c r="A272" s="5">
        <v>91.44142056068489</v>
      </c>
      <c r="B272" s="20">
        <f t="shared" si="17"/>
        <v>1</v>
      </c>
      <c r="C272" s="7">
        <v>0</v>
      </c>
      <c r="V272" s="4">
        <v>119.30544520895796</v>
      </c>
      <c r="W272" s="4">
        <v>8</v>
      </c>
      <c r="X272" s="4">
        <v>1</v>
      </c>
    </row>
    <row r="273" spans="1:24" x14ac:dyDescent="0.2">
      <c r="A273" s="5">
        <v>104.42591120150408</v>
      </c>
      <c r="B273" s="20">
        <f t="shared" si="17"/>
        <v>6</v>
      </c>
      <c r="C273" s="7">
        <v>1</v>
      </c>
      <c r="V273" s="4">
        <v>119.4234286826956</v>
      </c>
      <c r="W273" s="4">
        <v>8</v>
      </c>
      <c r="X273" s="4">
        <v>1</v>
      </c>
    </row>
    <row r="274" spans="1:24" x14ac:dyDescent="0.2">
      <c r="A274" s="5">
        <v>85.424165128572369</v>
      </c>
      <c r="B274" s="20">
        <f t="shared" si="17"/>
        <v>1</v>
      </c>
      <c r="C274" s="7">
        <v>0</v>
      </c>
      <c r="V274" s="4">
        <v>119.60162901012579</v>
      </c>
      <c r="W274" s="4">
        <v>8</v>
      </c>
      <c r="X274" s="4">
        <v>1</v>
      </c>
    </row>
    <row r="275" spans="1:24" x14ac:dyDescent="0.2">
      <c r="A275" s="5">
        <v>91.729345471264594</v>
      </c>
      <c r="B275" s="20">
        <f t="shared" si="17"/>
        <v>1</v>
      </c>
      <c r="C275" s="7">
        <v>0</v>
      </c>
      <c r="V275" s="4">
        <v>120.05061761476216</v>
      </c>
      <c r="W275" s="4">
        <v>8</v>
      </c>
      <c r="X275" s="4">
        <v>1</v>
      </c>
    </row>
    <row r="276" spans="1:24" x14ac:dyDescent="0.2">
      <c r="A276" s="5">
        <v>113.92540622788114</v>
      </c>
      <c r="B276" s="20">
        <f t="shared" si="17"/>
        <v>6</v>
      </c>
      <c r="C276" s="7">
        <v>1</v>
      </c>
      <c r="V276" s="4">
        <v>120.18077008400599</v>
      </c>
      <c r="W276" s="4">
        <v>8</v>
      </c>
      <c r="X276" s="4">
        <v>1</v>
      </c>
    </row>
    <row r="277" spans="1:24" x14ac:dyDescent="0.2">
      <c r="A277" s="5">
        <v>87.616961484491426</v>
      </c>
      <c r="B277" s="20">
        <f t="shared" si="17"/>
        <v>1</v>
      </c>
      <c r="C277" s="7">
        <v>0</v>
      </c>
      <c r="V277" s="4">
        <v>120.51040716252737</v>
      </c>
      <c r="W277" s="4">
        <v>8</v>
      </c>
      <c r="X277" s="4">
        <v>1</v>
      </c>
    </row>
    <row r="278" spans="1:24" x14ac:dyDescent="0.2">
      <c r="A278" s="5">
        <v>86.924903670170067</v>
      </c>
      <c r="B278" s="20">
        <f t="shared" si="17"/>
        <v>1</v>
      </c>
      <c r="C278" s="7">
        <v>0</v>
      </c>
      <c r="V278" s="4">
        <v>120.75684381514729</v>
      </c>
      <c r="W278" s="4">
        <v>8</v>
      </c>
      <c r="X278" s="4">
        <v>1</v>
      </c>
    </row>
    <row r="279" spans="1:24" x14ac:dyDescent="0.2">
      <c r="A279" s="5">
        <v>92.837983023133148</v>
      </c>
      <c r="B279" s="20">
        <f t="shared" si="17"/>
        <v>1</v>
      </c>
      <c r="C279" s="7">
        <v>0</v>
      </c>
      <c r="V279" s="4">
        <v>121.07393042200447</v>
      </c>
      <c r="W279" s="4">
        <v>8</v>
      </c>
      <c r="X279" s="4">
        <v>1</v>
      </c>
    </row>
    <row r="280" spans="1:24" x14ac:dyDescent="0.2">
      <c r="A280" s="5">
        <v>101.03062588297092</v>
      </c>
      <c r="B280" s="20">
        <f t="shared" si="17"/>
        <v>4</v>
      </c>
      <c r="C280" s="7">
        <v>1</v>
      </c>
      <c r="V280" s="4">
        <v>121.5069632171991</v>
      </c>
      <c r="W280" s="4">
        <v>8</v>
      </c>
      <c r="X280" s="4">
        <v>1</v>
      </c>
    </row>
    <row r="281" spans="1:24" x14ac:dyDescent="0.2">
      <c r="A281" s="5">
        <v>107.35283311168916</v>
      </c>
      <c r="B281" s="20">
        <f t="shared" si="17"/>
        <v>6</v>
      </c>
      <c r="C281" s="7">
        <v>1</v>
      </c>
      <c r="V281" s="4">
        <v>121.75342188996899</v>
      </c>
      <c r="W281" s="4">
        <v>8</v>
      </c>
      <c r="X281" s="4">
        <v>1</v>
      </c>
    </row>
    <row r="282" spans="1:24" x14ac:dyDescent="0.2">
      <c r="A282" s="5">
        <v>77.989423752292979</v>
      </c>
      <c r="B282" s="20">
        <f t="shared" si="17"/>
        <v>1</v>
      </c>
      <c r="C282" s="7">
        <v>0</v>
      </c>
      <c r="V282" s="4">
        <v>121.94819136723015</v>
      </c>
      <c r="W282" s="4">
        <v>8</v>
      </c>
      <c r="X282" s="4">
        <v>1</v>
      </c>
    </row>
    <row r="283" spans="1:24" x14ac:dyDescent="0.2">
      <c r="A283" s="5">
        <v>97.033669528752938</v>
      </c>
      <c r="B283" s="20">
        <f t="shared" si="17"/>
        <v>1</v>
      </c>
      <c r="C283" s="7">
        <v>1</v>
      </c>
      <c r="V283" s="4">
        <v>122.22841481039848</v>
      </c>
      <c r="W283" s="4">
        <v>8</v>
      </c>
      <c r="X283" s="4">
        <v>1</v>
      </c>
    </row>
    <row r="284" spans="1:24" x14ac:dyDescent="0.2">
      <c r="A284" s="5">
        <v>71.624061871638801</v>
      </c>
      <c r="B284" s="20">
        <f t="shared" si="17"/>
        <v>1</v>
      </c>
      <c r="C284" s="7">
        <v>0</v>
      </c>
      <c r="V284" s="4">
        <v>122.8772715624311</v>
      </c>
      <c r="W284" s="4">
        <v>8</v>
      </c>
      <c r="X284" s="4">
        <v>1</v>
      </c>
    </row>
    <row r="285" spans="1:24" x14ac:dyDescent="0.2">
      <c r="A285" s="5">
        <v>109.56492576467991</v>
      </c>
      <c r="B285" s="20">
        <f t="shared" si="17"/>
        <v>6</v>
      </c>
      <c r="C285" s="7">
        <v>1</v>
      </c>
      <c r="V285" s="4">
        <v>123.23468282732483</v>
      </c>
      <c r="W285" s="4">
        <v>8</v>
      </c>
      <c r="X285" s="4">
        <v>1</v>
      </c>
    </row>
    <row r="286" spans="1:24" x14ac:dyDescent="0.2">
      <c r="A286" s="5">
        <v>101.85223881372633</v>
      </c>
      <c r="B286" s="20">
        <f t="shared" si="17"/>
        <v>5</v>
      </c>
      <c r="C286" s="7">
        <v>1</v>
      </c>
      <c r="V286" s="4">
        <v>123.60357991702122</v>
      </c>
      <c r="W286" s="4">
        <v>8</v>
      </c>
      <c r="X286" s="4">
        <v>1</v>
      </c>
    </row>
    <row r="287" spans="1:24" x14ac:dyDescent="0.2">
      <c r="A287" s="5">
        <v>102.69500252177039</v>
      </c>
      <c r="B287" s="20">
        <f t="shared" si="17"/>
        <v>6</v>
      </c>
      <c r="C287" s="7">
        <v>1</v>
      </c>
      <c r="V287" s="4">
        <v>123.96544525819039</v>
      </c>
      <c r="W287" s="4">
        <v>8</v>
      </c>
      <c r="X287" s="4">
        <v>1</v>
      </c>
    </row>
    <row r="288" spans="1:24" x14ac:dyDescent="0.2">
      <c r="A288" s="5">
        <v>86.038305977494318</v>
      </c>
      <c r="B288" s="20">
        <f t="shared" si="17"/>
        <v>1</v>
      </c>
      <c r="C288" s="7">
        <v>0</v>
      </c>
      <c r="V288" s="4">
        <v>124.11316574793587</v>
      </c>
      <c r="W288" s="4">
        <v>8</v>
      </c>
      <c r="X288" s="4">
        <v>1</v>
      </c>
    </row>
    <row r="289" spans="1:24" x14ac:dyDescent="0.2">
      <c r="A289" s="5">
        <v>100.51809692174818</v>
      </c>
      <c r="B289" s="20">
        <f t="shared" si="17"/>
        <v>4</v>
      </c>
      <c r="C289" s="7">
        <v>1</v>
      </c>
      <c r="V289" s="4">
        <v>124.64680363729448</v>
      </c>
      <c r="W289" s="4">
        <v>8</v>
      </c>
      <c r="X289" s="4">
        <v>1</v>
      </c>
    </row>
    <row r="290" spans="1:24" x14ac:dyDescent="0.2">
      <c r="A290" s="5">
        <v>95.275587053356674</v>
      </c>
      <c r="B290" s="20">
        <f t="shared" si="17"/>
        <v>1</v>
      </c>
      <c r="C290" s="7">
        <v>0</v>
      </c>
      <c r="V290" s="4">
        <v>124.95277732451567</v>
      </c>
      <c r="W290" s="4">
        <v>8</v>
      </c>
      <c r="X290" s="4">
        <v>1</v>
      </c>
    </row>
    <row r="291" spans="1:24" x14ac:dyDescent="0.2">
      <c r="A291" s="5">
        <v>121.94819136723015</v>
      </c>
      <c r="B291" s="20">
        <f t="shared" si="17"/>
        <v>6</v>
      </c>
      <c r="C291" s="7">
        <v>1</v>
      </c>
      <c r="V291" s="4">
        <v>125.47864123790234</v>
      </c>
      <c r="W291" s="4">
        <v>8</v>
      </c>
      <c r="X291" s="4">
        <v>1</v>
      </c>
    </row>
    <row r="292" spans="1:24" x14ac:dyDescent="0.2">
      <c r="A292" s="5">
        <v>122.22841481039848</v>
      </c>
      <c r="B292" s="20">
        <f t="shared" si="17"/>
        <v>6</v>
      </c>
      <c r="C292" s="7">
        <v>1</v>
      </c>
      <c r="V292" s="4">
        <v>125.70765324171589</v>
      </c>
      <c r="W292" s="4">
        <v>8</v>
      </c>
      <c r="X292" s="4">
        <v>1</v>
      </c>
    </row>
    <row r="293" spans="1:24" x14ac:dyDescent="0.2">
      <c r="A293" s="5">
        <v>95.074080701263199</v>
      </c>
      <c r="B293" s="20">
        <f t="shared" si="17"/>
        <v>1</v>
      </c>
      <c r="C293" s="7">
        <v>0</v>
      </c>
      <c r="V293" s="4">
        <v>126.53509554442536</v>
      </c>
      <c r="W293" s="4">
        <v>8</v>
      </c>
      <c r="X293" s="4">
        <v>1</v>
      </c>
    </row>
    <row r="294" spans="1:24" x14ac:dyDescent="0.2">
      <c r="A294" s="5">
        <v>117.89212788264433</v>
      </c>
      <c r="B294" s="20">
        <f t="shared" si="17"/>
        <v>6</v>
      </c>
      <c r="C294" s="7">
        <v>1</v>
      </c>
      <c r="V294" s="4">
        <v>127.01667495464673</v>
      </c>
      <c r="W294" s="4">
        <v>8</v>
      </c>
      <c r="X294" s="4">
        <v>1</v>
      </c>
    </row>
    <row r="295" spans="1:24" x14ac:dyDescent="0.2">
      <c r="A295" s="5">
        <v>101.68234161027857</v>
      </c>
      <c r="B295" s="20">
        <f t="shared" si="17"/>
        <v>5</v>
      </c>
      <c r="C295" s="7">
        <v>0</v>
      </c>
      <c r="V295" s="4">
        <v>127.3828859491321</v>
      </c>
      <c r="W295" s="4">
        <v>8</v>
      </c>
      <c r="X295" s="4">
        <v>1</v>
      </c>
    </row>
    <row r="296" spans="1:24" x14ac:dyDescent="0.2">
      <c r="A296" s="5">
        <v>92.761296456598288</v>
      </c>
      <c r="B296" s="20">
        <f t="shared" si="17"/>
        <v>1</v>
      </c>
      <c r="C296" s="7">
        <v>0</v>
      </c>
      <c r="V296" s="4">
        <v>128.0765735537413</v>
      </c>
      <c r="W296" s="4">
        <v>8</v>
      </c>
      <c r="X296" s="4">
        <v>1</v>
      </c>
    </row>
    <row r="297" spans="1:24" x14ac:dyDescent="0.2">
      <c r="A297" s="5">
        <v>96.48791440754033</v>
      </c>
      <c r="B297" s="20">
        <f t="shared" si="17"/>
        <v>1</v>
      </c>
      <c r="C297" s="7">
        <v>0</v>
      </c>
      <c r="V297" s="4">
        <v>128.95094255223128</v>
      </c>
      <c r="W297" s="4">
        <v>8</v>
      </c>
      <c r="X297" s="4">
        <v>1</v>
      </c>
    </row>
    <row r="298" spans="1:24" x14ac:dyDescent="0.2">
      <c r="A298" s="5">
        <v>71.489951398943163</v>
      </c>
      <c r="B298" s="20">
        <f t="shared" si="17"/>
        <v>1</v>
      </c>
      <c r="C298" s="7">
        <v>0</v>
      </c>
      <c r="V298" s="4">
        <v>129.20890168523587</v>
      </c>
      <c r="W298" s="4">
        <v>8</v>
      </c>
      <c r="X298" s="4">
        <v>1</v>
      </c>
    </row>
    <row r="299" spans="1:24" x14ac:dyDescent="0.2">
      <c r="A299" s="5">
        <v>116.38492396873993</v>
      </c>
      <c r="B299" s="20">
        <f t="shared" si="17"/>
        <v>6</v>
      </c>
      <c r="C299" s="7">
        <v>1</v>
      </c>
      <c r="V299" s="4">
        <v>130.76744039041347</v>
      </c>
      <c r="W299" s="4">
        <v>8</v>
      </c>
      <c r="X299" s="4">
        <v>1</v>
      </c>
    </row>
    <row r="300" spans="1:24" x14ac:dyDescent="0.2">
      <c r="A300" s="5">
        <v>105.56724577430028</v>
      </c>
      <c r="B300" s="20">
        <f t="shared" si="17"/>
        <v>6</v>
      </c>
      <c r="C300" s="7">
        <v>1</v>
      </c>
      <c r="V300" s="4">
        <v>132.63885033272857</v>
      </c>
      <c r="W300" s="4">
        <v>8</v>
      </c>
      <c r="X300" s="4">
        <v>1</v>
      </c>
    </row>
    <row r="301" spans="1:24" x14ac:dyDescent="0.2">
      <c r="A301" s="5">
        <v>83.343807189475399</v>
      </c>
      <c r="B301" s="20">
        <f t="shared" si="17"/>
        <v>1</v>
      </c>
      <c r="C301" s="7">
        <v>0</v>
      </c>
    </row>
  </sheetData>
  <sortState ref="V1:X300">
    <sortCondition ref="V1"/>
  </sortState>
  <pageMargins left="0.7" right="0.7" top="0.75" bottom="0.75" header="0.3" footer="0.3"/>
  <pageSetup orientation="landscape" verticalDpi="0" r:id="rId1"/>
  <headerFooter>
    <oddHeader>&amp;L2017-Schield-ASA&amp;CCompare Linear OLS with Logistic MLE
Binary Outcome; Continuous Predictor and Confounder&amp;RV1</oddHeader>
    <oddFooter>&amp;L&amp;F&amp;C&amp;A&amp;RBinary138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"/>
  <sheetViews>
    <sheetView showGridLines="0" zoomScaleNormal="100" workbookViewId="0"/>
  </sheetViews>
  <sheetFormatPr defaultRowHeight="15" x14ac:dyDescent="0.25"/>
  <cols>
    <col min="1" max="2" width="6.42578125" style="11" customWidth="1"/>
    <col min="3" max="3" width="5.140625" style="4" customWidth="1"/>
    <col min="4" max="4" width="2.85546875" style="4" customWidth="1"/>
    <col min="5" max="8" width="9.140625" style="4"/>
    <col min="9" max="11" width="9.140625" style="4" customWidth="1"/>
    <col min="12" max="13" width="9.140625" style="4"/>
    <col min="14" max="14" width="1.7109375" style="4" customWidth="1"/>
  </cols>
  <sheetData>
    <row r="1" spans="1:13" x14ac:dyDescent="0.25">
      <c r="A1" s="1" t="s">
        <v>3</v>
      </c>
      <c r="B1" s="1" t="s">
        <v>4</v>
      </c>
      <c r="C1" s="2" t="s">
        <v>6</v>
      </c>
      <c r="D1" s="3"/>
    </row>
    <row r="2" spans="1:13" x14ac:dyDescent="0.25">
      <c r="A2" s="5">
        <v>101.36718327276238</v>
      </c>
      <c r="B2" s="6">
        <v>61.069712613330466</v>
      </c>
      <c r="C2" s="7">
        <v>0</v>
      </c>
      <c r="D2" s="3"/>
      <c r="E2" s="8" t="s">
        <v>3</v>
      </c>
      <c r="F2" s="4" t="s">
        <v>1</v>
      </c>
      <c r="H2" s="8" t="s">
        <v>4</v>
      </c>
      <c r="I2" s="4" t="s">
        <v>2</v>
      </c>
      <c r="K2" s="8" t="s">
        <v>6</v>
      </c>
      <c r="L2" s="4" t="s">
        <v>0</v>
      </c>
    </row>
    <row r="3" spans="1:13" x14ac:dyDescent="0.25">
      <c r="A3" s="5">
        <v>94.696141790646706</v>
      </c>
      <c r="B3" s="6">
        <v>117.85901429980815</v>
      </c>
      <c r="C3" s="7">
        <v>1</v>
      </c>
      <c r="D3" s="3"/>
      <c r="F3" s="4" t="s">
        <v>13</v>
      </c>
      <c r="I3" s="4" t="s">
        <v>13</v>
      </c>
      <c r="L3" s="4" t="s">
        <v>14</v>
      </c>
    </row>
    <row r="4" spans="1:13" x14ac:dyDescent="0.25">
      <c r="A4" s="5">
        <v>131.26936513816349</v>
      </c>
      <c r="B4" s="6">
        <v>184.19052610485176</v>
      </c>
      <c r="C4" s="7">
        <v>0</v>
      </c>
      <c r="D4" s="3"/>
      <c r="E4" s="9">
        <f>AVERAGE(A$2:A$301)</f>
        <v>100.00657940114233</v>
      </c>
      <c r="F4" s="4" t="str">
        <f ca="1">_xlfn.FORMULATEXT(E4)</f>
        <v>=AVERAGE(A$2:A$301)</v>
      </c>
      <c r="H4" s="9">
        <f>AVERAGE(B$2:B$301)</f>
        <v>99.982796625538953</v>
      </c>
      <c r="I4" s="4" t="str">
        <f ca="1">_xlfn.FORMULATEXT(H4)</f>
        <v>=AVERAGE(B$2:B$301)</v>
      </c>
      <c r="K4" s="9">
        <f>AVERAGE(C$2:C$301)</f>
        <v>0.5</v>
      </c>
      <c r="L4" s="4" t="str">
        <f t="shared" ref="L4:L10" ca="1" si="0">_xlfn.FORMULATEXT(K4)</f>
        <v>=AVERAGE(C$2:C$301)</v>
      </c>
    </row>
    <row r="5" spans="1:13" x14ac:dyDescent="0.25">
      <c r="A5" s="5">
        <v>121.15983846089753</v>
      </c>
      <c r="B5" s="6">
        <v>176.8497866971847</v>
      </c>
      <c r="C5" s="7">
        <v>1</v>
      </c>
      <c r="D5" s="3"/>
      <c r="E5" s="9">
        <f>STDEV(A$2:A$301)</f>
        <v>13.900310143009483</v>
      </c>
      <c r="F5" s="4" t="str">
        <f ca="1">_xlfn.FORMULATEXT(E5)</f>
        <v>=STDEV(A$2:A$301)</v>
      </c>
      <c r="H5" s="9">
        <f>STDEV(B$2:B$301)</f>
        <v>38.812661795658975</v>
      </c>
      <c r="I5" s="4" t="str">
        <f ca="1">_xlfn.FORMULATEXT(H5)</f>
        <v>=STDEV(B$2:B$301)</v>
      </c>
      <c r="K5" s="9">
        <f>STDEV(C$2:C$301)</f>
        <v>0.5008354224706334</v>
      </c>
      <c r="L5" s="4" t="str">
        <f t="shared" ca="1" si="0"/>
        <v>=STDEV(C$2:C$301)</v>
      </c>
    </row>
    <row r="6" spans="1:13" x14ac:dyDescent="0.25">
      <c r="A6" s="5">
        <v>106.91427831561217</v>
      </c>
      <c r="B6" s="6">
        <v>79.820486718075514</v>
      </c>
      <c r="C6" s="7">
        <v>1</v>
      </c>
      <c r="D6" s="3"/>
      <c r="E6" s="9">
        <f>MIN(A$2:A$301)</f>
        <v>68.616506294276405</v>
      </c>
      <c r="F6" s="4" t="str">
        <f t="shared" ref="F6:F9" ca="1" si="1">_xlfn.FORMULATEXT(E6)</f>
        <v>=MIN(A$2:A$301)</v>
      </c>
      <c r="H6" s="9">
        <f>MIN(B$2:B$301)</f>
        <v>11.339790959858821</v>
      </c>
      <c r="I6" s="4" t="str">
        <f t="shared" ref="I6:I9" ca="1" si="2">_xlfn.FORMULATEXT(H6)</f>
        <v>=MIN(B$2:B$301)</v>
      </c>
      <c r="K6" s="9">
        <f>MIN(C$2:C$301)</f>
        <v>0</v>
      </c>
      <c r="L6" s="4" t="str">
        <f t="shared" ca="1" si="0"/>
        <v>=MIN(C$2:C$301)</v>
      </c>
    </row>
    <row r="7" spans="1:13" x14ac:dyDescent="0.25">
      <c r="A7" s="5">
        <v>106.15429769877605</v>
      </c>
      <c r="B7" s="6">
        <v>113.8596924181212</v>
      </c>
      <c r="C7" s="7">
        <v>1</v>
      </c>
      <c r="D7" s="3"/>
      <c r="E7" s="9">
        <f>MAX(A$2:A$301)</f>
        <v>131.26936513816349</v>
      </c>
      <c r="F7" s="4" t="str">
        <f t="shared" ca="1" si="1"/>
        <v>=MAX(A$2:A$301)</v>
      </c>
      <c r="H7" s="9">
        <f>MAX(B$2:B$301)</f>
        <v>188.66096829710202</v>
      </c>
      <c r="I7" s="4" t="str">
        <f t="shared" ca="1" si="2"/>
        <v>=MAX(B$2:B$301)</v>
      </c>
      <c r="K7" s="9">
        <f>MAX(C$2:C$301)</f>
        <v>1</v>
      </c>
      <c r="L7" s="4" t="str">
        <f t="shared" ca="1" si="0"/>
        <v>=MAX(C$2:C$301)</v>
      </c>
    </row>
    <row r="8" spans="1:13" x14ac:dyDescent="0.25">
      <c r="A8" s="5">
        <v>91.653302586204887</v>
      </c>
      <c r="B8" s="6">
        <v>49.229358834655791</v>
      </c>
      <c r="C8" s="7">
        <v>1</v>
      </c>
      <c r="D8" s="3"/>
      <c r="E8" s="9">
        <f>MEDIAN(A$2:A$301)</f>
        <v>100.04670144977023</v>
      </c>
      <c r="F8" s="4" t="str">
        <f t="shared" ca="1" si="1"/>
        <v>=MEDIAN(A$2:A$301)</v>
      </c>
      <c r="H8" s="9">
        <f>MEDIAN(B$2:B$301)</f>
        <v>99.921805335080222</v>
      </c>
      <c r="I8" s="4" t="str">
        <f t="shared" ca="1" si="2"/>
        <v>=MEDIAN(B$2:B$301)</v>
      </c>
      <c r="K8" s="9">
        <f>MEDIAN(C$2:C$301)</f>
        <v>0.5</v>
      </c>
      <c r="L8" s="4" t="str">
        <f t="shared" ca="1" si="0"/>
        <v>=MEDIAN(C$2:C$301)</v>
      </c>
    </row>
    <row r="9" spans="1:13" x14ac:dyDescent="0.25">
      <c r="A9" s="5">
        <v>96.942784400382237</v>
      </c>
      <c r="B9" s="6">
        <v>92.4985769340404</v>
      </c>
      <c r="C9" s="7">
        <v>1</v>
      </c>
      <c r="D9" s="3"/>
      <c r="E9" s="4">
        <f>COUNT(A2:A301)</f>
        <v>300</v>
      </c>
      <c r="F9" s="4" t="str">
        <f t="shared" ca="1" si="1"/>
        <v>=COUNT(A2:A301)</v>
      </c>
      <c r="H9" s="4">
        <f>COUNT(B2:B301)</f>
        <v>300</v>
      </c>
      <c r="I9" s="4" t="str">
        <f t="shared" ca="1" si="2"/>
        <v>=COUNT(B2:B301)</v>
      </c>
      <c r="K9" s="12">
        <f>COUNTIF(C$2:C$301,"=0")</f>
        <v>150</v>
      </c>
      <c r="L9" s="4" t="str">
        <f t="shared" ca="1" si="0"/>
        <v>=COUNTIF(C$2:C$301,"=0")</v>
      </c>
    </row>
    <row r="10" spans="1:13" x14ac:dyDescent="0.25">
      <c r="A10" s="5">
        <v>88.320184476189979</v>
      </c>
      <c r="B10" s="6">
        <v>68.059383922481544</v>
      </c>
      <c r="C10" s="7">
        <v>1</v>
      </c>
      <c r="D10" s="3"/>
      <c r="K10" s="12">
        <f>COUNTIF(C$2:C$301,"=1")</f>
        <v>150</v>
      </c>
      <c r="L10" s="4" t="str">
        <f t="shared" ca="1" si="0"/>
        <v>=COUNTIF(C$2:C$301,"=1")</v>
      </c>
    </row>
    <row r="11" spans="1:13" x14ac:dyDescent="0.25">
      <c r="A11" s="5">
        <v>110.41954599958035</v>
      </c>
      <c r="B11" s="6">
        <v>109.31370570947759</v>
      </c>
      <c r="C11" s="7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 thickBot="1" x14ac:dyDescent="0.3">
      <c r="A12" s="5">
        <v>111.02041185324035</v>
      </c>
      <c r="B12" s="6">
        <v>79.307554609934044</v>
      </c>
      <c r="C12" s="7">
        <v>0</v>
      </c>
      <c r="D12" s="3"/>
      <c r="E12" s="4" t="s">
        <v>5</v>
      </c>
      <c r="I12" s="4">
        <f>AVERAGEIFS(A$2:A$301,C$2:C$301,"=0")</f>
        <v>98.183534584815732</v>
      </c>
      <c r="J12" s="4" t="str">
        <f ca="1">_xlfn.FORMULATEXT(I12)</f>
        <v>=AVERAGEIFS(A$2:A$301,C$2:C$301,"=0")</v>
      </c>
    </row>
    <row r="13" spans="1:13" ht="15.75" thickBot="1" x14ac:dyDescent="0.3">
      <c r="A13" s="5">
        <v>82.341157411339893</v>
      </c>
      <c r="B13" s="6">
        <v>106.96858711258946</v>
      </c>
      <c r="C13" s="7">
        <v>0</v>
      </c>
      <c r="D13" s="3"/>
      <c r="E13" s="10">
        <f>CORREL(C2:C301, A2:A301)</f>
        <v>0.13137051063957403</v>
      </c>
      <c r="F13" s="4" t="str">
        <f ca="1">_xlfn.FORMULATEXT(E13)</f>
        <v>=CORREL(C2:C301, A2:A301)</v>
      </c>
      <c r="I13" s="4">
        <f>AVERAGEIFS(A$2:A$301,C$2:C$301,"=1")</f>
        <v>101.82962421746883</v>
      </c>
      <c r="J13" s="4" t="str">
        <f ca="1">_xlfn.FORMULATEXT(I13)</f>
        <v>=AVERAGEIFS(A$2:A$301,C$2:C$301,"=1")</v>
      </c>
    </row>
    <row r="14" spans="1:13" x14ac:dyDescent="0.25">
      <c r="A14" s="5">
        <v>90.985717272934806</v>
      </c>
      <c r="B14" s="6">
        <v>84.417185375370096</v>
      </c>
      <c r="C14" s="7">
        <v>0</v>
      </c>
      <c r="D14" s="3"/>
      <c r="I14" s="9">
        <f>GETPIVOTDATA("StdDev of V1",$J$22,"V3",0)</f>
        <v>13.845676601359335</v>
      </c>
      <c r="J14" s="4" t="s">
        <v>18</v>
      </c>
    </row>
    <row r="15" spans="1:13" x14ac:dyDescent="0.25">
      <c r="A15" s="5">
        <v>123.48762866677339</v>
      </c>
      <c r="B15" s="6">
        <v>175.38233797585272</v>
      </c>
      <c r="C15" s="7">
        <v>0</v>
      </c>
      <c r="D15" s="3"/>
      <c r="I15" s="9">
        <f>GETPIVOTDATA("StdDev of V1",$J$22,"V3",1)</f>
        <v>13.760074761025137</v>
      </c>
      <c r="J15" s="4" t="s">
        <v>19</v>
      </c>
    </row>
    <row r="16" spans="1:13" x14ac:dyDescent="0.25">
      <c r="A16" s="5">
        <v>97.245777450616004</v>
      </c>
      <c r="B16" s="6">
        <v>110.74251752993233</v>
      </c>
      <c r="C16" s="7">
        <v>0</v>
      </c>
      <c r="D16" s="3"/>
    </row>
    <row r="17" spans="1:13" ht="15.75" thickBot="1" x14ac:dyDescent="0.3">
      <c r="A17" s="5">
        <v>104.12784126910176</v>
      </c>
      <c r="B17" s="6">
        <v>135.8360064189294</v>
      </c>
      <c r="C17" s="7">
        <v>0</v>
      </c>
      <c r="D17" s="3"/>
      <c r="E17" s="4" t="s">
        <v>7</v>
      </c>
      <c r="I17" s="4">
        <f>AVERAGEIFS(B$2:B$301,C$2:C$301,"=0")</f>
        <v>89.237384532863359</v>
      </c>
      <c r="J17" s="4" t="str">
        <f ca="1">_xlfn.FORMULATEXT(I17)</f>
        <v>=AVERAGEIFS(B$2:B$301,C$2:C$301,"=0")</v>
      </c>
    </row>
    <row r="18" spans="1:13" ht="15.75" thickBot="1" x14ac:dyDescent="0.3">
      <c r="A18" s="5">
        <v>113.56577775852216</v>
      </c>
      <c r="B18" s="6">
        <v>120.0888687262799</v>
      </c>
      <c r="C18" s="7">
        <v>1</v>
      </c>
      <c r="D18" s="3"/>
      <c r="E18" s="10">
        <f>CORREL(C2:C301,B2:B301)</f>
        <v>0.27731584261804837</v>
      </c>
      <c r="F18" s="4" t="str">
        <f ca="1">_xlfn.FORMULATEXT(E18)</f>
        <v>=CORREL(C2:C301,B2:B301)</v>
      </c>
      <c r="I18" s="4">
        <f>AVERAGEIFS(B$2:B$301,C$2:C$301,"=1")</f>
        <v>110.72820871821465</v>
      </c>
      <c r="J18" s="4" t="str">
        <f ca="1">_xlfn.FORMULATEXT(I18)</f>
        <v>=AVERAGEIFS(B$2:B$301,C$2:C$301,"=1")</v>
      </c>
    </row>
    <row r="19" spans="1:13" x14ac:dyDescent="0.25">
      <c r="A19" s="5">
        <v>97.699700418705063</v>
      </c>
      <c r="B19" s="6">
        <v>67.43175473343365</v>
      </c>
      <c r="C19" s="7">
        <v>1</v>
      </c>
      <c r="D19" s="3"/>
      <c r="I19" s="9">
        <f>GETPIVOTDATA("StdDev of V2",$J$22,"V3",0)</f>
        <v>38.24279005531502</v>
      </c>
      <c r="J19" s="4" t="s">
        <v>16</v>
      </c>
    </row>
    <row r="20" spans="1:13" x14ac:dyDescent="0.25">
      <c r="A20" s="5">
        <v>107.63431868070256</v>
      </c>
      <c r="B20" s="6">
        <v>103.02778147099774</v>
      </c>
      <c r="C20" s="7">
        <v>0</v>
      </c>
      <c r="D20" s="3"/>
      <c r="I20" s="9">
        <f>GETPIVOTDATA("StdDev of V2",$J$22,"V3",1)</f>
        <v>36.441282178960897</v>
      </c>
      <c r="J20" s="4" t="s">
        <v>17</v>
      </c>
    </row>
    <row r="21" spans="1:13" ht="15.75" thickBot="1" x14ac:dyDescent="0.3">
      <c r="A21" s="5">
        <v>70.096939761335264</v>
      </c>
      <c r="B21" s="6">
        <v>17.422786597946555</v>
      </c>
      <c r="C21" s="7">
        <v>0</v>
      </c>
      <c r="D21" s="3"/>
      <c r="E21" s="4" t="s">
        <v>8</v>
      </c>
    </row>
    <row r="22" spans="1:13" ht="15.75" thickBot="1" x14ac:dyDescent="0.3">
      <c r="A22" s="5">
        <v>115.04912407387006</v>
      </c>
      <c r="B22" s="6">
        <v>100.45254457333429</v>
      </c>
      <c r="C22" s="7">
        <v>1</v>
      </c>
      <c r="D22" s="3"/>
      <c r="E22" s="10">
        <f>CORREL(B1:B300, A1:A300)</f>
        <v>0.8110615439431097</v>
      </c>
      <c r="F22" s="4" t="str">
        <f ca="1">_xlfn.FORMULATEXT(E22)</f>
        <v>=CORREL(B1:B300, A1:A300)</v>
      </c>
      <c r="J22" s="16" t="s">
        <v>20</v>
      </c>
      <c r="K22" s="4" t="s">
        <v>22</v>
      </c>
      <c r="L22" s="4" t="s">
        <v>23</v>
      </c>
    </row>
    <row r="23" spans="1:13" x14ac:dyDescent="0.25">
      <c r="A23" s="5">
        <v>89.872279041516492</v>
      </c>
      <c r="B23" s="6">
        <v>97.60665009288023</v>
      </c>
      <c r="C23" s="7">
        <v>0</v>
      </c>
      <c r="D23" s="3"/>
      <c r="I23" s="8" t="s">
        <v>28</v>
      </c>
      <c r="J23" s="17">
        <v>0</v>
      </c>
      <c r="K23" s="9">
        <v>13.845676601359335</v>
      </c>
      <c r="L23" s="9">
        <v>38.24279005531502</v>
      </c>
    </row>
    <row r="24" spans="1:13" x14ac:dyDescent="0.25">
      <c r="A24" s="5">
        <v>73.55044916405474</v>
      </c>
      <c r="B24" s="6">
        <v>51.412856516835326</v>
      </c>
      <c r="C24" s="7">
        <v>1</v>
      </c>
      <c r="D24" s="3"/>
      <c r="E24" s="18">
        <f>E22*E18</f>
        <v>0.22492021547367874</v>
      </c>
      <c r="F24" s="4" t="s">
        <v>30</v>
      </c>
      <c r="I24" s="8" t="s">
        <v>28</v>
      </c>
      <c r="J24" s="17">
        <v>1</v>
      </c>
      <c r="K24" s="9">
        <v>13.760074761025137</v>
      </c>
      <c r="L24" s="9">
        <v>36.441282178960897</v>
      </c>
    </row>
    <row r="25" spans="1:13" x14ac:dyDescent="0.25">
      <c r="A25" s="5">
        <v>90.756626594764725</v>
      </c>
      <c r="B25" s="6">
        <v>87.058218411627095</v>
      </c>
      <c r="C25" s="7">
        <v>0</v>
      </c>
      <c r="D25" s="3"/>
      <c r="E25" s="4" t="s">
        <v>32</v>
      </c>
      <c r="J25" s="17" t="s">
        <v>21</v>
      </c>
      <c r="K25" s="9">
        <v>13.900310143009985</v>
      </c>
      <c r="L25" s="9">
        <v>38.812661795659295</v>
      </c>
    </row>
    <row r="26" spans="1:13" x14ac:dyDescent="0.25">
      <c r="A26" s="5">
        <v>96.58104313142789</v>
      </c>
      <c r="B26" s="6">
        <v>132.22060891895478</v>
      </c>
      <c r="C26" s="7">
        <v>1</v>
      </c>
      <c r="D26" s="3"/>
    </row>
    <row r="27" spans="1:13" x14ac:dyDescent="0.25">
      <c r="A27" s="5">
        <v>79.66093774615085</v>
      </c>
      <c r="B27" s="6">
        <v>45.453920259626216</v>
      </c>
      <c r="C27" s="7"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5">
        <v>81.883783186266712</v>
      </c>
      <c r="B28" s="6">
        <v>88.616242777538773</v>
      </c>
      <c r="C28" s="7">
        <v>0</v>
      </c>
      <c r="D28" s="3"/>
      <c r="E28" s="4" t="s">
        <v>11</v>
      </c>
      <c r="F28" s="4" t="s">
        <v>12</v>
      </c>
    </row>
    <row r="29" spans="1:13" x14ac:dyDescent="0.25">
      <c r="A29" s="5">
        <v>107.72711611729633</v>
      </c>
      <c r="B29" s="6">
        <v>96.12741432858607</v>
      </c>
      <c r="C29" s="7">
        <v>0</v>
      </c>
      <c r="D29" s="3"/>
      <c r="E29" s="4" t="s">
        <v>10</v>
      </c>
      <c r="F29" s="4" t="s">
        <v>9</v>
      </c>
    </row>
    <row r="30" spans="1:13" x14ac:dyDescent="0.25">
      <c r="A30" s="5">
        <v>120.79949019042969</v>
      </c>
      <c r="B30" s="6">
        <v>117.10342990878803</v>
      </c>
      <c r="C30" s="7">
        <v>0</v>
      </c>
      <c r="D30" s="3"/>
    </row>
    <row r="31" spans="1:13" x14ac:dyDescent="0.25">
      <c r="A31" s="5">
        <v>94.503669705336648</v>
      </c>
      <c r="B31" s="6">
        <v>101.15508916661663</v>
      </c>
      <c r="C31" s="7">
        <v>1</v>
      </c>
      <c r="D31" s="3"/>
      <c r="E31" s="4" t="s">
        <v>35</v>
      </c>
    </row>
    <row r="32" spans="1:13" x14ac:dyDescent="0.25">
      <c r="A32" s="5">
        <v>101.82945932757261</v>
      </c>
      <c r="B32" s="6">
        <v>93.980342846063806</v>
      </c>
      <c r="C32" s="7">
        <v>1</v>
      </c>
      <c r="D32" s="3"/>
      <c r="E32" s="4" t="s">
        <v>31</v>
      </c>
    </row>
    <row r="33" spans="1:5" x14ac:dyDescent="0.25">
      <c r="A33" s="5">
        <v>93.411360786049343</v>
      </c>
      <c r="B33" s="6">
        <v>75.910416792407062</v>
      </c>
      <c r="C33" s="7">
        <v>0</v>
      </c>
      <c r="D33" s="3"/>
      <c r="E33" s="4" t="s">
        <v>36</v>
      </c>
    </row>
    <row r="34" spans="1:5" x14ac:dyDescent="0.25">
      <c r="A34" s="5">
        <v>104.38454929586152</v>
      </c>
      <c r="B34" s="6">
        <v>108.91933236180247</v>
      </c>
      <c r="C34" s="7">
        <v>1</v>
      </c>
      <c r="D34" s="3"/>
      <c r="E34" s="4" t="s">
        <v>29</v>
      </c>
    </row>
    <row r="35" spans="1:5" x14ac:dyDescent="0.25">
      <c r="A35" s="5">
        <v>108.81546560341654</v>
      </c>
      <c r="B35" s="6">
        <v>143.70957005044323</v>
      </c>
      <c r="C35" s="7">
        <v>0</v>
      </c>
    </row>
    <row r="36" spans="1:5" x14ac:dyDescent="0.25">
      <c r="A36" s="5">
        <v>120.55051525785704</v>
      </c>
      <c r="B36" s="6">
        <v>169.36135322788897</v>
      </c>
      <c r="C36" s="7">
        <v>1</v>
      </c>
    </row>
    <row r="37" spans="1:5" x14ac:dyDescent="0.25">
      <c r="A37" s="5">
        <v>83.218431024453622</v>
      </c>
      <c r="B37" s="6">
        <v>43.973109834688351</v>
      </c>
      <c r="C37" s="7">
        <v>0</v>
      </c>
    </row>
    <row r="38" spans="1:5" x14ac:dyDescent="0.25">
      <c r="A38" s="5">
        <v>69.258717752697635</v>
      </c>
      <c r="B38" s="6">
        <v>26.76289652090508</v>
      </c>
      <c r="C38" s="7">
        <v>0</v>
      </c>
    </row>
    <row r="39" spans="1:5" x14ac:dyDescent="0.25">
      <c r="A39" s="5">
        <v>99.99743069472396</v>
      </c>
      <c r="B39" s="6">
        <v>99.328794941274424</v>
      </c>
      <c r="C39" s="7">
        <v>1</v>
      </c>
    </row>
    <row r="40" spans="1:5" x14ac:dyDescent="0.25">
      <c r="A40" s="5">
        <v>103.3678419919588</v>
      </c>
      <c r="B40" s="6">
        <v>122.47346930288636</v>
      </c>
      <c r="C40" s="7">
        <v>0</v>
      </c>
    </row>
    <row r="41" spans="1:5" x14ac:dyDescent="0.25">
      <c r="A41" s="5">
        <v>94.82297845395685</v>
      </c>
      <c r="B41" s="6">
        <v>52.928119616441606</v>
      </c>
      <c r="C41" s="7">
        <v>0</v>
      </c>
    </row>
    <row r="42" spans="1:5" x14ac:dyDescent="0.25">
      <c r="A42" s="5">
        <v>90.114004482949269</v>
      </c>
      <c r="B42" s="6">
        <v>94.386634193150954</v>
      </c>
      <c r="C42" s="7">
        <v>1</v>
      </c>
    </row>
    <row r="43" spans="1:5" x14ac:dyDescent="0.25">
      <c r="A43" s="5">
        <v>105.71282535600454</v>
      </c>
      <c r="B43" s="6">
        <v>89.620286350513496</v>
      </c>
      <c r="C43" s="7">
        <v>0</v>
      </c>
    </row>
    <row r="44" spans="1:5" x14ac:dyDescent="0.25">
      <c r="A44" s="5">
        <v>72.074038565829227</v>
      </c>
      <c r="B44" s="6">
        <v>82.193101525866851</v>
      </c>
      <c r="C44" s="7">
        <v>0</v>
      </c>
    </row>
    <row r="45" spans="1:5" x14ac:dyDescent="0.25">
      <c r="A45" s="5">
        <v>96.752858472191974</v>
      </c>
      <c r="B45" s="6">
        <v>93.4403887917356</v>
      </c>
      <c r="C45" s="7">
        <v>1</v>
      </c>
    </row>
    <row r="46" spans="1:5" x14ac:dyDescent="0.25">
      <c r="A46" s="5">
        <v>75.396878369649173</v>
      </c>
      <c r="B46" s="6">
        <v>63.731742391929387</v>
      </c>
      <c r="C46" s="7">
        <v>1</v>
      </c>
    </row>
    <row r="47" spans="1:5" x14ac:dyDescent="0.25">
      <c r="A47" s="5">
        <v>83.788666393595037</v>
      </c>
      <c r="B47" s="6">
        <v>69.582638188030671</v>
      </c>
      <c r="C47" s="7">
        <v>0</v>
      </c>
    </row>
    <row r="48" spans="1:5" x14ac:dyDescent="0.25">
      <c r="A48" s="5">
        <v>84.576938479644639</v>
      </c>
      <c r="B48" s="6">
        <v>42.578813511460737</v>
      </c>
      <c r="C48" s="7">
        <v>0</v>
      </c>
    </row>
    <row r="49" spans="1:3" x14ac:dyDescent="0.25">
      <c r="A49" s="5">
        <v>80.936050399056185</v>
      </c>
      <c r="B49" s="6">
        <v>94.670367250776835</v>
      </c>
      <c r="C49" s="7">
        <v>0</v>
      </c>
    </row>
    <row r="50" spans="1:3" x14ac:dyDescent="0.25">
      <c r="A50" s="5">
        <v>115.22707355066407</v>
      </c>
      <c r="B50" s="6">
        <v>130.23378450289516</v>
      </c>
      <c r="C50" s="7">
        <v>0</v>
      </c>
    </row>
    <row r="51" spans="1:3" x14ac:dyDescent="0.25">
      <c r="A51" s="5">
        <v>99.391989626214027</v>
      </c>
      <c r="B51" s="6">
        <v>115.47898044879783</v>
      </c>
      <c r="C51" s="7">
        <v>1</v>
      </c>
    </row>
    <row r="52" spans="1:3" x14ac:dyDescent="0.25">
      <c r="A52" s="5">
        <v>68.616506294276405</v>
      </c>
      <c r="B52" s="6">
        <v>11.339790959858821</v>
      </c>
      <c r="C52" s="7">
        <v>0</v>
      </c>
    </row>
    <row r="53" spans="1:3" x14ac:dyDescent="0.25">
      <c r="A53" s="5">
        <v>109.16162320419414</v>
      </c>
      <c r="B53" s="6">
        <v>122.66461220840192</v>
      </c>
      <c r="C53" s="7">
        <v>1</v>
      </c>
    </row>
    <row r="54" spans="1:3" x14ac:dyDescent="0.25">
      <c r="A54" s="5">
        <v>106.24692068468684</v>
      </c>
      <c r="B54" s="6">
        <v>134.14148206026184</v>
      </c>
      <c r="C54" s="7">
        <v>1</v>
      </c>
    </row>
    <row r="55" spans="1:3" x14ac:dyDescent="0.25">
      <c r="A55" s="5">
        <v>85.567107817944702</v>
      </c>
      <c r="B55" s="6">
        <v>60.649580892577916</v>
      </c>
      <c r="C55" s="7">
        <v>0</v>
      </c>
    </row>
    <row r="56" spans="1:3" x14ac:dyDescent="0.25">
      <c r="A56" s="5">
        <v>87.79250901189009</v>
      </c>
      <c r="B56" s="6">
        <v>31.793891284395883</v>
      </c>
      <c r="C56" s="7">
        <v>0</v>
      </c>
    </row>
    <row r="57" spans="1:3" x14ac:dyDescent="0.25">
      <c r="A57" s="5">
        <v>121.76048956267985</v>
      </c>
      <c r="B57" s="6">
        <v>157.64679641950639</v>
      </c>
      <c r="C57" s="7">
        <v>1</v>
      </c>
    </row>
    <row r="58" spans="1:3" x14ac:dyDescent="0.25">
      <c r="A58" s="5">
        <v>74.816280306974051</v>
      </c>
      <c r="B58" s="6">
        <v>73.334268611415936</v>
      </c>
      <c r="C58" s="7">
        <v>1</v>
      </c>
    </row>
    <row r="59" spans="1:3" x14ac:dyDescent="0.25">
      <c r="A59" s="5">
        <v>100.09597220481649</v>
      </c>
      <c r="B59" s="6">
        <v>83.92613090716209</v>
      </c>
      <c r="C59" s="7">
        <v>0</v>
      </c>
    </row>
    <row r="60" spans="1:3" x14ac:dyDescent="0.25">
      <c r="A60" s="5">
        <v>97.358270859542586</v>
      </c>
      <c r="B60" s="6">
        <v>110.60843170756441</v>
      </c>
      <c r="C60" s="7">
        <v>1</v>
      </c>
    </row>
    <row r="61" spans="1:3" x14ac:dyDescent="0.25">
      <c r="A61" s="5">
        <v>86.18168155045457</v>
      </c>
      <c r="B61" s="6">
        <v>36.799068011470105</v>
      </c>
      <c r="C61" s="7">
        <v>0</v>
      </c>
    </row>
    <row r="62" spans="1:3" x14ac:dyDescent="0.25">
      <c r="A62" s="5">
        <v>92.871212017305638</v>
      </c>
      <c r="B62" s="6">
        <v>98.479756607528429</v>
      </c>
      <c r="C62" s="7">
        <v>0</v>
      </c>
    </row>
    <row r="63" spans="1:3" x14ac:dyDescent="0.25">
      <c r="A63" s="5">
        <v>123.19774093438879</v>
      </c>
      <c r="B63" s="6">
        <v>121.64903325110168</v>
      </c>
      <c r="C63" s="7">
        <v>1</v>
      </c>
    </row>
    <row r="64" spans="1:3" x14ac:dyDescent="0.25">
      <c r="A64" s="5">
        <v>97.601560925327433</v>
      </c>
      <c r="B64" s="6">
        <v>65.352109230776705</v>
      </c>
      <c r="C64" s="7">
        <v>0</v>
      </c>
    </row>
    <row r="65" spans="1:3" x14ac:dyDescent="0.25">
      <c r="A65" s="5">
        <v>98.975098711575583</v>
      </c>
      <c r="B65" s="6">
        <v>108.01700208945647</v>
      </c>
      <c r="C65" s="7">
        <v>0</v>
      </c>
    </row>
    <row r="66" spans="1:3" x14ac:dyDescent="0.25">
      <c r="A66" s="5">
        <v>82.004313540794172</v>
      </c>
      <c r="B66" s="6">
        <v>66.917091389665359</v>
      </c>
      <c r="C66" s="7">
        <v>1</v>
      </c>
    </row>
    <row r="67" spans="1:3" x14ac:dyDescent="0.25">
      <c r="A67" s="5">
        <v>94.936250642441181</v>
      </c>
      <c r="B67" s="6">
        <v>73.039475486775402</v>
      </c>
      <c r="C67" s="7">
        <v>1</v>
      </c>
    </row>
    <row r="68" spans="1:3" x14ac:dyDescent="0.25">
      <c r="A68" s="5">
        <v>90.630074014378351</v>
      </c>
      <c r="B68" s="6">
        <v>83.177872053147382</v>
      </c>
      <c r="C68" s="7">
        <v>0</v>
      </c>
    </row>
    <row r="69" spans="1:3" x14ac:dyDescent="0.25">
      <c r="A69" s="5">
        <v>95.96980601257377</v>
      </c>
      <c r="B69" s="6">
        <v>89.195501683042636</v>
      </c>
      <c r="C69" s="7">
        <v>0</v>
      </c>
    </row>
    <row r="70" spans="1:3" x14ac:dyDescent="0.25">
      <c r="A70" s="5">
        <v>90.448874294752258</v>
      </c>
      <c r="B70" s="6">
        <v>114.79244383676371</v>
      </c>
      <c r="C70" s="7">
        <v>1</v>
      </c>
    </row>
    <row r="71" spans="1:3" x14ac:dyDescent="0.25">
      <c r="A71" s="5">
        <v>87.179595614716447</v>
      </c>
      <c r="B71" s="6">
        <v>60.084402946217757</v>
      </c>
      <c r="C71" s="7">
        <v>0</v>
      </c>
    </row>
    <row r="72" spans="1:3" x14ac:dyDescent="0.25">
      <c r="A72" s="5">
        <v>92.397140670920777</v>
      </c>
      <c r="B72" s="6">
        <v>62.551311955161069</v>
      </c>
      <c r="C72" s="7">
        <v>0</v>
      </c>
    </row>
    <row r="73" spans="1:3" x14ac:dyDescent="0.25">
      <c r="A73" s="5">
        <v>102.74972971832499</v>
      </c>
      <c r="B73" s="6">
        <v>92.93801945898872</v>
      </c>
      <c r="C73" s="7">
        <v>0</v>
      </c>
    </row>
    <row r="74" spans="1:3" x14ac:dyDescent="0.25">
      <c r="A74" s="5">
        <v>115.55664740307263</v>
      </c>
      <c r="B74" s="6">
        <v>105.91376596282964</v>
      </c>
      <c r="C74" s="7">
        <v>1</v>
      </c>
    </row>
    <row r="75" spans="1:3" x14ac:dyDescent="0.25">
      <c r="A75" s="5">
        <v>124.24664282252797</v>
      </c>
      <c r="B75" s="6">
        <v>177.67222942962712</v>
      </c>
      <c r="C75" s="7">
        <v>1</v>
      </c>
    </row>
    <row r="76" spans="1:3" x14ac:dyDescent="0.25">
      <c r="A76" s="5">
        <v>84.997207058891362</v>
      </c>
      <c r="B76" s="6">
        <v>88.354862918954638</v>
      </c>
      <c r="C76" s="7">
        <v>1</v>
      </c>
    </row>
    <row r="77" spans="1:3" x14ac:dyDescent="0.25">
      <c r="A77" s="5">
        <v>113.38442980335219</v>
      </c>
      <c r="B77" s="6">
        <v>123.23775064067685</v>
      </c>
      <c r="C77" s="7">
        <v>0</v>
      </c>
    </row>
    <row r="78" spans="1:3" x14ac:dyDescent="0.25">
      <c r="A78" s="5">
        <v>112.83039363426342</v>
      </c>
      <c r="B78" s="6">
        <v>165.41037451749256</v>
      </c>
      <c r="C78" s="7">
        <v>0</v>
      </c>
    </row>
    <row r="79" spans="1:3" x14ac:dyDescent="0.25">
      <c r="A79" s="5">
        <v>122.30688306777819</v>
      </c>
      <c r="B79" s="6">
        <v>146.59077703531264</v>
      </c>
      <c r="C79" s="7">
        <v>0</v>
      </c>
    </row>
    <row r="80" spans="1:3" x14ac:dyDescent="0.25">
      <c r="A80" s="5">
        <v>108.88056668241208</v>
      </c>
      <c r="B80" s="6">
        <v>133.2384271224328</v>
      </c>
      <c r="C80" s="7">
        <v>1</v>
      </c>
    </row>
    <row r="81" spans="1:3" x14ac:dyDescent="0.25">
      <c r="A81" s="5">
        <v>105.02156271696231</v>
      </c>
      <c r="B81" s="6">
        <v>113.6188284655163</v>
      </c>
      <c r="C81" s="7">
        <v>1</v>
      </c>
    </row>
    <row r="82" spans="1:3" x14ac:dyDescent="0.25">
      <c r="A82" s="5">
        <v>86.805848020457503</v>
      </c>
      <c r="B82" s="6">
        <v>93.222397137396499</v>
      </c>
      <c r="C82" s="7">
        <v>0</v>
      </c>
    </row>
    <row r="83" spans="1:3" x14ac:dyDescent="0.25">
      <c r="A83" s="5">
        <v>114.90680860085708</v>
      </c>
      <c r="B83" s="6">
        <v>137.50871937150549</v>
      </c>
      <c r="C83" s="7">
        <v>1</v>
      </c>
    </row>
    <row r="84" spans="1:3" x14ac:dyDescent="0.25">
      <c r="A84" s="5">
        <v>95.750935692594538</v>
      </c>
      <c r="B84" s="6">
        <v>104.40202174737102</v>
      </c>
      <c r="C84" s="7">
        <v>1</v>
      </c>
    </row>
    <row r="85" spans="1:3" x14ac:dyDescent="0.25">
      <c r="A85" s="5">
        <v>92.040821944070188</v>
      </c>
      <c r="B85" s="6">
        <v>82.933700811800833</v>
      </c>
      <c r="C85" s="7">
        <v>0</v>
      </c>
    </row>
    <row r="86" spans="1:3" x14ac:dyDescent="0.25">
      <c r="A86" s="5">
        <v>97.52868773722976</v>
      </c>
      <c r="B86" s="6">
        <v>103.97235054261634</v>
      </c>
      <c r="C86" s="7">
        <v>1</v>
      </c>
    </row>
    <row r="87" spans="1:3" x14ac:dyDescent="0.25">
      <c r="A87" s="5">
        <v>106.99083990368383</v>
      </c>
      <c r="B87" s="6">
        <v>77.660972565673617</v>
      </c>
      <c r="C87" s="7">
        <v>0</v>
      </c>
    </row>
    <row r="88" spans="1:3" x14ac:dyDescent="0.25">
      <c r="A88" s="5">
        <v>90.35196525368211</v>
      </c>
      <c r="B88" s="6">
        <v>84.878288232367197</v>
      </c>
      <c r="C88" s="7">
        <v>1</v>
      </c>
    </row>
    <row r="89" spans="1:3" x14ac:dyDescent="0.25">
      <c r="A89" s="5">
        <v>95.298068283111164</v>
      </c>
      <c r="B89" s="6">
        <v>73.772048405992592</v>
      </c>
      <c r="C89" s="7">
        <v>1</v>
      </c>
    </row>
    <row r="90" spans="1:3" x14ac:dyDescent="0.25">
      <c r="A90" s="5">
        <v>103.29258053888879</v>
      </c>
      <c r="B90" s="6">
        <v>99.432381836186877</v>
      </c>
      <c r="C90" s="7">
        <v>0</v>
      </c>
    </row>
    <row r="91" spans="1:3" x14ac:dyDescent="0.25">
      <c r="A91" s="5">
        <v>89.174403109962441</v>
      </c>
      <c r="B91" s="6">
        <v>99.753770249307593</v>
      </c>
      <c r="C91" s="7">
        <v>1</v>
      </c>
    </row>
    <row r="92" spans="1:3" x14ac:dyDescent="0.25">
      <c r="A92" s="5">
        <v>98.814623511375061</v>
      </c>
      <c r="B92" s="6">
        <v>126.87641889988757</v>
      </c>
      <c r="C92" s="7">
        <v>0</v>
      </c>
    </row>
    <row r="93" spans="1:3" x14ac:dyDescent="0.25">
      <c r="A93" s="5">
        <v>100.41549138324558</v>
      </c>
      <c r="B93" s="6">
        <v>117.79182575518797</v>
      </c>
      <c r="C93" s="7">
        <v>1</v>
      </c>
    </row>
    <row r="94" spans="1:3" x14ac:dyDescent="0.25">
      <c r="A94" s="5">
        <v>103.74374683041327</v>
      </c>
      <c r="B94" s="6">
        <v>113.22012929504787</v>
      </c>
      <c r="C94" s="7">
        <v>0</v>
      </c>
    </row>
    <row r="95" spans="1:3" x14ac:dyDescent="0.25">
      <c r="A95" s="5">
        <v>120.14405586783897</v>
      </c>
      <c r="B95" s="6">
        <v>132.76217232998698</v>
      </c>
      <c r="C95" s="7">
        <v>1</v>
      </c>
    </row>
    <row r="96" spans="1:3" x14ac:dyDescent="0.25">
      <c r="A96" s="5">
        <v>87.648965556299018</v>
      </c>
      <c r="B96" s="6">
        <v>67.563330210792003</v>
      </c>
      <c r="C96" s="7">
        <v>1</v>
      </c>
    </row>
    <row r="97" spans="1:3" x14ac:dyDescent="0.25">
      <c r="A97" s="5">
        <v>97.813653313187601</v>
      </c>
      <c r="B97" s="6">
        <v>86.063278744039934</v>
      </c>
      <c r="C97" s="7">
        <v>0</v>
      </c>
    </row>
    <row r="98" spans="1:3" x14ac:dyDescent="0.25">
      <c r="A98" s="5">
        <v>109.80541258733393</v>
      </c>
      <c r="B98" s="6">
        <v>134.50924848763003</v>
      </c>
      <c r="C98" s="7">
        <v>1</v>
      </c>
    </row>
    <row r="99" spans="1:3" x14ac:dyDescent="0.25">
      <c r="A99" s="5">
        <v>99.869798113923039</v>
      </c>
      <c r="B99" s="6">
        <v>108.30946619075165</v>
      </c>
      <c r="C99" s="7">
        <v>0</v>
      </c>
    </row>
    <row r="100" spans="1:3" x14ac:dyDescent="0.25">
      <c r="A100" s="5">
        <v>127.1913040277106</v>
      </c>
      <c r="B100" s="6">
        <v>141.26403275049395</v>
      </c>
      <c r="C100" s="7">
        <v>1</v>
      </c>
    </row>
    <row r="101" spans="1:3" x14ac:dyDescent="0.25">
      <c r="A101" s="5">
        <v>70.843644566593383</v>
      </c>
      <c r="B101" s="6">
        <v>20.996230848312052</v>
      </c>
      <c r="C101" s="7">
        <v>1</v>
      </c>
    </row>
    <row r="102" spans="1:3" x14ac:dyDescent="0.25">
      <c r="A102" s="5">
        <v>95.124446200326403</v>
      </c>
      <c r="B102" s="6">
        <v>75.270464512907793</v>
      </c>
      <c r="C102" s="7">
        <v>0</v>
      </c>
    </row>
    <row r="103" spans="1:3" x14ac:dyDescent="0.25">
      <c r="A103" s="5">
        <v>75.676280672743317</v>
      </c>
      <c r="B103" s="6">
        <v>50.282626731586014</v>
      </c>
      <c r="C103" s="7">
        <v>1</v>
      </c>
    </row>
    <row r="104" spans="1:3" x14ac:dyDescent="0.25">
      <c r="A104" s="5">
        <v>101.59314563034658</v>
      </c>
      <c r="B104" s="6">
        <v>125.61770145422247</v>
      </c>
      <c r="C104" s="7">
        <v>0</v>
      </c>
    </row>
    <row r="105" spans="1:3" x14ac:dyDescent="0.25">
      <c r="A105" s="5">
        <v>102.62909759303321</v>
      </c>
      <c r="B105" s="6">
        <v>119.16044151464759</v>
      </c>
      <c r="C105" s="7">
        <v>1</v>
      </c>
    </row>
    <row r="106" spans="1:3" x14ac:dyDescent="0.25">
      <c r="A106" s="5">
        <v>112.8746397038235</v>
      </c>
      <c r="B106" s="6">
        <v>127.27795465198201</v>
      </c>
      <c r="C106" s="7">
        <v>1</v>
      </c>
    </row>
    <row r="107" spans="1:3" x14ac:dyDescent="0.25">
      <c r="A107" s="5">
        <v>124.51056038961207</v>
      </c>
      <c r="B107" s="6">
        <v>174.11694418914144</v>
      </c>
      <c r="C107" s="7">
        <v>1</v>
      </c>
    </row>
    <row r="108" spans="1:3" x14ac:dyDescent="0.25">
      <c r="A108" s="5">
        <v>96.835924984128667</v>
      </c>
      <c r="B108" s="6">
        <v>68.7429533879519</v>
      </c>
      <c r="C108" s="7">
        <v>1</v>
      </c>
    </row>
    <row r="109" spans="1:3" x14ac:dyDescent="0.25">
      <c r="A109" s="5">
        <v>93.508168257068064</v>
      </c>
      <c r="B109" s="6">
        <v>107.64865860333757</v>
      </c>
      <c r="C109" s="7">
        <v>0</v>
      </c>
    </row>
    <row r="110" spans="1:3" x14ac:dyDescent="0.25">
      <c r="A110" s="5">
        <v>98.037761327902643</v>
      </c>
      <c r="B110" s="6">
        <v>107.30800027022318</v>
      </c>
      <c r="C110" s="7">
        <v>0</v>
      </c>
    </row>
    <row r="111" spans="1:3" x14ac:dyDescent="0.25">
      <c r="A111" s="5">
        <v>99.274603210890632</v>
      </c>
      <c r="B111" s="6">
        <v>85.578222273246439</v>
      </c>
      <c r="C111" s="7">
        <v>1</v>
      </c>
    </row>
    <row r="112" spans="1:3" x14ac:dyDescent="0.25">
      <c r="A112" s="5">
        <v>128.48600844676355</v>
      </c>
      <c r="B112" s="6">
        <v>188.66096829710202</v>
      </c>
      <c r="C112" s="7">
        <v>1</v>
      </c>
    </row>
    <row r="113" spans="1:3" x14ac:dyDescent="0.25">
      <c r="A113" s="5">
        <v>116.4078656613417</v>
      </c>
      <c r="B113" s="6">
        <v>155.67771512172899</v>
      </c>
      <c r="C113" s="7">
        <v>1</v>
      </c>
    </row>
    <row r="114" spans="1:3" x14ac:dyDescent="0.25">
      <c r="A114" s="5">
        <v>119.72334698264176</v>
      </c>
      <c r="B114" s="6">
        <v>112.35497720133147</v>
      </c>
      <c r="C114" s="7">
        <v>0</v>
      </c>
    </row>
    <row r="115" spans="1:3" x14ac:dyDescent="0.25">
      <c r="A115" s="5">
        <v>83.008392346072881</v>
      </c>
      <c r="B115" s="6">
        <v>55.81311100991369</v>
      </c>
      <c r="C115" s="7">
        <v>0</v>
      </c>
    </row>
    <row r="116" spans="1:3" x14ac:dyDescent="0.25">
      <c r="A116" s="5">
        <v>117.99485218331333</v>
      </c>
      <c r="B116" s="6">
        <v>143.34113570823092</v>
      </c>
      <c r="C116" s="7">
        <v>1</v>
      </c>
    </row>
    <row r="117" spans="1:3" x14ac:dyDescent="0.25">
      <c r="A117" s="5">
        <v>102.55908617454344</v>
      </c>
      <c r="B117" s="6">
        <v>74.507327829730826</v>
      </c>
      <c r="C117" s="7">
        <v>0</v>
      </c>
    </row>
    <row r="118" spans="1:3" x14ac:dyDescent="0.25">
      <c r="A118" s="5">
        <v>86.7053494926094</v>
      </c>
      <c r="B118" s="6">
        <v>24.250627130512431</v>
      </c>
      <c r="C118" s="7">
        <v>0</v>
      </c>
    </row>
    <row r="119" spans="1:3" x14ac:dyDescent="0.25">
      <c r="A119" s="5">
        <v>103.92836133184193</v>
      </c>
      <c r="B119" s="6">
        <v>91.283557862198322</v>
      </c>
      <c r="C119" s="7">
        <v>1</v>
      </c>
    </row>
    <row r="120" spans="1:3" x14ac:dyDescent="0.25">
      <c r="A120" s="5">
        <v>108.18672993215404</v>
      </c>
      <c r="B120" s="6">
        <v>61.827874181949511</v>
      </c>
      <c r="C120" s="7">
        <v>0</v>
      </c>
    </row>
    <row r="121" spans="1:3" x14ac:dyDescent="0.25">
      <c r="A121" s="5">
        <v>127.78563318780753</v>
      </c>
      <c r="B121" s="6">
        <v>172.95575658947706</v>
      </c>
      <c r="C121" s="7">
        <v>1</v>
      </c>
    </row>
    <row r="122" spans="1:3" x14ac:dyDescent="0.25">
      <c r="A122" s="5">
        <v>88.497596299962737</v>
      </c>
      <c r="B122" s="6">
        <v>54.425937240834081</v>
      </c>
      <c r="C122" s="7">
        <v>0</v>
      </c>
    </row>
    <row r="123" spans="1:3" x14ac:dyDescent="0.25">
      <c r="A123" s="5">
        <v>114.5980221282648</v>
      </c>
      <c r="B123" s="6">
        <v>135.3875812568923</v>
      </c>
      <c r="C123" s="7">
        <v>0</v>
      </c>
    </row>
    <row r="124" spans="1:3" x14ac:dyDescent="0.25">
      <c r="A124" s="5">
        <v>108.06081643306365</v>
      </c>
      <c r="B124" s="6">
        <v>149.70197842449835</v>
      </c>
      <c r="C124" s="7">
        <v>1</v>
      </c>
    </row>
    <row r="125" spans="1:3" x14ac:dyDescent="0.25">
      <c r="A125" s="5">
        <v>130.58295087513872</v>
      </c>
      <c r="B125" s="6">
        <v>182.05795288554609</v>
      </c>
      <c r="C125" s="7">
        <v>1</v>
      </c>
    </row>
    <row r="126" spans="1:3" x14ac:dyDescent="0.25">
      <c r="A126" s="5">
        <v>105.4841177193167</v>
      </c>
      <c r="B126" s="6">
        <v>147.36796973068815</v>
      </c>
      <c r="C126" s="7">
        <v>1</v>
      </c>
    </row>
    <row r="127" spans="1:3" x14ac:dyDescent="0.25">
      <c r="A127" s="5">
        <v>100.92451918594026</v>
      </c>
      <c r="B127" s="6">
        <v>96.880976639508091</v>
      </c>
      <c r="C127" s="7">
        <v>0</v>
      </c>
    </row>
    <row r="128" spans="1:3" x14ac:dyDescent="0.25">
      <c r="A128" s="5">
        <v>101.97325546672144</v>
      </c>
      <c r="B128" s="6">
        <v>122.0436114130103</v>
      </c>
      <c r="C128" s="7">
        <v>1</v>
      </c>
    </row>
    <row r="129" spans="1:3" x14ac:dyDescent="0.25">
      <c r="A129" s="5">
        <v>99.165117112203973</v>
      </c>
      <c r="B129" s="6">
        <v>111.38290002148581</v>
      </c>
      <c r="C129" s="7">
        <v>0</v>
      </c>
    </row>
    <row r="130" spans="1:3" x14ac:dyDescent="0.25">
      <c r="A130" s="5">
        <v>107.35924090426437</v>
      </c>
      <c r="B130" s="6">
        <v>129.62459421801321</v>
      </c>
      <c r="C130" s="7">
        <v>0</v>
      </c>
    </row>
    <row r="131" spans="1:3" x14ac:dyDescent="0.25">
      <c r="A131" s="5">
        <v>77.173400617835114</v>
      </c>
      <c r="B131" s="6">
        <v>13.921102898355668</v>
      </c>
      <c r="C131" s="7">
        <v>0</v>
      </c>
    </row>
    <row r="132" spans="1:3" x14ac:dyDescent="0.25">
      <c r="A132" s="5">
        <v>113.1687557952319</v>
      </c>
      <c r="B132" s="6">
        <v>105.00130106159082</v>
      </c>
      <c r="C132" s="7">
        <v>0</v>
      </c>
    </row>
    <row r="133" spans="1:3" x14ac:dyDescent="0.25">
      <c r="A133" s="5">
        <v>88.954800123450212</v>
      </c>
      <c r="B133" s="6">
        <v>97.185068619804113</v>
      </c>
      <c r="C133" s="7">
        <v>0</v>
      </c>
    </row>
    <row r="134" spans="1:3" x14ac:dyDescent="0.25">
      <c r="A134" s="5">
        <v>106.77170554332139</v>
      </c>
      <c r="B134" s="6">
        <v>76.680810948016685</v>
      </c>
      <c r="C134" s="7">
        <v>0</v>
      </c>
    </row>
    <row r="135" spans="1:3" x14ac:dyDescent="0.25">
      <c r="A135" s="5">
        <v>99.492319239214481</v>
      </c>
      <c r="B135" s="6">
        <v>39.116553478640029</v>
      </c>
      <c r="C135" s="7">
        <v>0</v>
      </c>
    </row>
    <row r="136" spans="1:3" x14ac:dyDescent="0.25">
      <c r="A136" s="5">
        <v>102.25195221574712</v>
      </c>
      <c r="B136" s="6">
        <v>111.9547364913615</v>
      </c>
      <c r="C136" s="7">
        <v>1</v>
      </c>
    </row>
    <row r="137" spans="1:3" x14ac:dyDescent="0.25">
      <c r="A137" s="5">
        <v>94.414526929962662</v>
      </c>
      <c r="B137" s="6">
        <v>97.861026893091179</v>
      </c>
      <c r="C137" s="7">
        <v>1</v>
      </c>
    </row>
    <row r="138" spans="1:3" x14ac:dyDescent="0.25">
      <c r="A138" s="5">
        <v>83.503130754560004</v>
      </c>
      <c r="B138" s="6">
        <v>56.126430340765324</v>
      </c>
      <c r="C138" s="7">
        <v>1</v>
      </c>
    </row>
    <row r="139" spans="1:3" x14ac:dyDescent="0.25">
      <c r="A139" s="5">
        <v>80.289523289103059</v>
      </c>
      <c r="B139" s="6">
        <v>66.285173149082226</v>
      </c>
      <c r="C139" s="7">
        <v>1</v>
      </c>
    </row>
    <row r="140" spans="1:3" x14ac:dyDescent="0.25">
      <c r="A140" s="5">
        <v>95.063651914654315</v>
      </c>
      <c r="B140" s="6">
        <v>105.44938927494401</v>
      </c>
      <c r="C140" s="7">
        <v>1</v>
      </c>
    </row>
    <row r="141" spans="1:3" x14ac:dyDescent="0.25">
      <c r="A141" s="5">
        <v>92.231543829473438</v>
      </c>
      <c r="B141" s="6">
        <v>103.78069506696734</v>
      </c>
      <c r="C141" s="7">
        <v>1</v>
      </c>
    </row>
    <row r="142" spans="1:3" x14ac:dyDescent="0.25">
      <c r="A142" s="5">
        <v>87.892276250304647</v>
      </c>
      <c r="B142" s="6">
        <v>37.230904056261366</v>
      </c>
      <c r="C142" s="7">
        <v>0</v>
      </c>
    </row>
    <row r="143" spans="1:3" x14ac:dyDescent="0.25">
      <c r="A143" s="5">
        <v>88.886616931351284</v>
      </c>
      <c r="B143" s="6">
        <v>57.690864729363078</v>
      </c>
      <c r="C143" s="7">
        <v>1</v>
      </c>
    </row>
    <row r="144" spans="1:3" x14ac:dyDescent="0.25">
      <c r="A144" s="5">
        <v>86.373162934833971</v>
      </c>
      <c r="B144" s="6">
        <v>29.444746424112054</v>
      </c>
      <c r="C144" s="7">
        <v>0</v>
      </c>
    </row>
    <row r="145" spans="1:3" x14ac:dyDescent="0.25">
      <c r="A145" s="5">
        <v>107.85764898060033</v>
      </c>
      <c r="B145" s="6">
        <v>118.27428820299707</v>
      </c>
      <c r="C145" s="7">
        <v>0</v>
      </c>
    </row>
    <row r="146" spans="1:3" x14ac:dyDescent="0.25">
      <c r="A146" s="5">
        <v>104.90733026833152</v>
      </c>
      <c r="B146" s="6">
        <v>83.451530623960252</v>
      </c>
      <c r="C146" s="7">
        <v>0</v>
      </c>
    </row>
    <row r="147" spans="1:3" x14ac:dyDescent="0.25">
      <c r="A147" s="5">
        <v>92.485240923076276</v>
      </c>
      <c r="B147" s="6">
        <v>84.755352427129083</v>
      </c>
      <c r="C147" s="7">
        <v>1</v>
      </c>
    </row>
    <row r="148" spans="1:3" x14ac:dyDescent="0.25">
      <c r="A148" s="5">
        <v>103.57823751607992</v>
      </c>
      <c r="B148" s="6">
        <v>62.463663111935418</v>
      </c>
      <c r="C148" s="7">
        <v>0</v>
      </c>
    </row>
    <row r="149" spans="1:3" x14ac:dyDescent="0.25">
      <c r="A149" s="5">
        <v>110.61031093713329</v>
      </c>
      <c r="B149" s="6">
        <v>109.45729259643743</v>
      </c>
      <c r="C149" s="7">
        <v>0</v>
      </c>
    </row>
    <row r="150" spans="1:3" x14ac:dyDescent="0.25">
      <c r="A150" s="5">
        <v>104.02497716792391</v>
      </c>
      <c r="B150" s="6">
        <v>87.787875132209834</v>
      </c>
      <c r="C150" s="7">
        <v>0</v>
      </c>
    </row>
    <row r="151" spans="1:3" x14ac:dyDescent="0.25">
      <c r="A151" s="5">
        <v>101.10782444024193</v>
      </c>
      <c r="B151" s="6">
        <v>103.32604550015419</v>
      </c>
      <c r="C151" s="7">
        <v>0</v>
      </c>
    </row>
    <row r="152" spans="1:3" x14ac:dyDescent="0.25">
      <c r="A152" s="5">
        <v>105.22140603138332</v>
      </c>
      <c r="B152" s="6">
        <v>75.085453161530452</v>
      </c>
      <c r="C152" s="7">
        <v>1</v>
      </c>
    </row>
    <row r="153" spans="1:3" x14ac:dyDescent="0.25">
      <c r="A153" s="5">
        <v>76.307437927024637</v>
      </c>
      <c r="B153" s="6">
        <v>35.455571244864132</v>
      </c>
      <c r="C153" s="7">
        <v>0</v>
      </c>
    </row>
    <row r="154" spans="1:3" x14ac:dyDescent="0.25">
      <c r="A154" s="5">
        <v>77.075590228886526</v>
      </c>
      <c r="B154" s="6">
        <v>87.213707135775337</v>
      </c>
      <c r="C154" s="7">
        <v>0</v>
      </c>
    </row>
    <row r="155" spans="1:3" x14ac:dyDescent="0.25">
      <c r="A155" s="5">
        <v>103.20882286910289</v>
      </c>
      <c r="B155" s="6">
        <v>98.764897289923454</v>
      </c>
      <c r="C155" s="7">
        <v>1</v>
      </c>
    </row>
    <row r="156" spans="1:3" x14ac:dyDescent="0.25">
      <c r="A156" s="5">
        <v>112.49565171711129</v>
      </c>
      <c r="B156" s="6">
        <v>142.34356252437462</v>
      </c>
      <c r="C156" s="7">
        <v>0</v>
      </c>
    </row>
    <row r="157" spans="1:3" x14ac:dyDescent="0.25">
      <c r="A157" s="5">
        <v>126.3031414319185</v>
      </c>
      <c r="B157" s="6">
        <v>164.41760624826404</v>
      </c>
      <c r="C157" s="7">
        <v>0</v>
      </c>
    </row>
    <row r="158" spans="1:3" x14ac:dyDescent="0.25">
      <c r="A158" s="5">
        <v>115.66576859435962</v>
      </c>
      <c r="B158" s="6">
        <v>163.48302669377966</v>
      </c>
      <c r="C158" s="7">
        <v>1</v>
      </c>
    </row>
    <row r="159" spans="1:3" x14ac:dyDescent="0.25">
      <c r="A159" s="5">
        <v>106.387365446839</v>
      </c>
      <c r="B159" s="6">
        <v>150.96742096067985</v>
      </c>
      <c r="C159" s="7">
        <v>1</v>
      </c>
    </row>
    <row r="160" spans="1:3" x14ac:dyDescent="0.25">
      <c r="A160" s="5">
        <v>119.35206939873265</v>
      </c>
      <c r="B160" s="6">
        <v>145.45075017501927</v>
      </c>
      <c r="C160" s="7">
        <v>1</v>
      </c>
    </row>
    <row r="161" spans="1:3" x14ac:dyDescent="0.25">
      <c r="A161" s="5">
        <v>107.10998121677451</v>
      </c>
      <c r="B161" s="6">
        <v>128.86901178751236</v>
      </c>
      <c r="C161" s="7">
        <v>1</v>
      </c>
    </row>
    <row r="162" spans="1:3" x14ac:dyDescent="0.25">
      <c r="A162" s="5">
        <v>126.09063019171906</v>
      </c>
      <c r="B162" s="6">
        <v>131.94247136752847</v>
      </c>
      <c r="C162" s="7">
        <v>0</v>
      </c>
    </row>
    <row r="163" spans="1:3" x14ac:dyDescent="0.25">
      <c r="A163" s="5">
        <v>125.07374244257153</v>
      </c>
      <c r="B163" s="6">
        <v>142.91259152215818</v>
      </c>
      <c r="C163" s="7">
        <v>1</v>
      </c>
    </row>
    <row r="164" spans="1:3" x14ac:dyDescent="0.25">
      <c r="A164" s="5">
        <v>112.29083251062841</v>
      </c>
      <c r="B164" s="6">
        <v>125.97332287182499</v>
      </c>
      <c r="C164" s="7">
        <v>1</v>
      </c>
    </row>
    <row r="165" spans="1:3" x14ac:dyDescent="0.25">
      <c r="A165" s="5">
        <v>95.863328069787713</v>
      </c>
      <c r="B165" s="6">
        <v>69.380872241778945</v>
      </c>
      <c r="C165" s="7">
        <v>0</v>
      </c>
    </row>
    <row r="166" spans="1:3" x14ac:dyDescent="0.25">
      <c r="A166" s="5">
        <v>74.614719989140852</v>
      </c>
      <c r="B166" s="6">
        <v>48.741582347323387</v>
      </c>
      <c r="C166" s="7">
        <v>0</v>
      </c>
    </row>
    <row r="167" spans="1:3" x14ac:dyDescent="0.25">
      <c r="A167" s="5">
        <v>104.67188194767465</v>
      </c>
      <c r="B167" s="6">
        <v>126.11235080535609</v>
      </c>
      <c r="C167" s="7">
        <v>1</v>
      </c>
    </row>
    <row r="168" spans="1:3" x14ac:dyDescent="0.25">
      <c r="A168" s="5">
        <v>93.038680780603684</v>
      </c>
      <c r="B168" s="6">
        <v>80.212166726559502</v>
      </c>
      <c r="C168" s="7">
        <v>1</v>
      </c>
    </row>
    <row r="169" spans="1:3" x14ac:dyDescent="0.25">
      <c r="A169" s="5">
        <v>97.971511946077129</v>
      </c>
      <c r="B169" s="6">
        <v>96.545073591457566</v>
      </c>
      <c r="C169" s="7">
        <v>1</v>
      </c>
    </row>
    <row r="170" spans="1:3" x14ac:dyDescent="0.25">
      <c r="A170" s="5">
        <v>112.63313576288107</v>
      </c>
      <c r="B170" s="6">
        <v>128.55545581161499</v>
      </c>
      <c r="C170" s="7">
        <v>1</v>
      </c>
    </row>
    <row r="171" spans="1:3" x14ac:dyDescent="0.25">
      <c r="A171" s="5">
        <v>93.071682588728905</v>
      </c>
      <c r="B171" s="6">
        <v>64.941787910260132</v>
      </c>
      <c r="C171" s="7">
        <v>1</v>
      </c>
    </row>
    <row r="172" spans="1:3" x14ac:dyDescent="0.25">
      <c r="A172" s="5">
        <v>85.210072322773698</v>
      </c>
      <c r="B172" s="6">
        <v>51.653945532630239</v>
      </c>
      <c r="C172" s="7">
        <v>1</v>
      </c>
    </row>
    <row r="173" spans="1:3" x14ac:dyDescent="0.25">
      <c r="A173" s="5">
        <v>100.64719795761511</v>
      </c>
      <c r="B173" s="6">
        <v>89.302932243445341</v>
      </c>
      <c r="C173" s="7">
        <v>0</v>
      </c>
    </row>
    <row r="174" spans="1:3" x14ac:dyDescent="0.25">
      <c r="A174" s="5">
        <v>110.13452588611607</v>
      </c>
      <c r="B174" s="6">
        <v>102.45439518224359</v>
      </c>
      <c r="C174" s="7">
        <v>0</v>
      </c>
    </row>
    <row r="175" spans="1:3" x14ac:dyDescent="0.25">
      <c r="A175" s="5">
        <v>114.50819987850912</v>
      </c>
      <c r="B175" s="6">
        <v>148.61957824594845</v>
      </c>
      <c r="C175" s="7">
        <v>1</v>
      </c>
    </row>
    <row r="176" spans="1:3" x14ac:dyDescent="0.25">
      <c r="A176" s="5">
        <v>104.54441983334131</v>
      </c>
      <c r="B176" s="6">
        <v>101.61752209778025</v>
      </c>
      <c r="C176" s="7">
        <v>0</v>
      </c>
    </row>
    <row r="177" spans="1:3" x14ac:dyDescent="0.25">
      <c r="A177" s="5">
        <v>89.718639984886252</v>
      </c>
      <c r="B177" s="6">
        <v>106.61166738462602</v>
      </c>
      <c r="C177" s="7">
        <v>1</v>
      </c>
    </row>
    <row r="178" spans="1:3" x14ac:dyDescent="0.25">
      <c r="A178" s="5">
        <v>111.51012542733491</v>
      </c>
      <c r="B178" s="6">
        <v>138.03220256665585</v>
      </c>
      <c r="C178" s="7">
        <v>0</v>
      </c>
    </row>
    <row r="179" spans="1:3" x14ac:dyDescent="0.25">
      <c r="A179" s="5">
        <v>109.7076138800293</v>
      </c>
      <c r="B179" s="6">
        <v>162.14293106160829</v>
      </c>
      <c r="C179" s="7">
        <v>0</v>
      </c>
    </row>
    <row r="180" spans="1:3" x14ac:dyDescent="0.25">
      <c r="A180" s="5">
        <v>99.756871988530889</v>
      </c>
      <c r="B180" s="6">
        <v>127.63422883072583</v>
      </c>
      <c r="C180" s="7">
        <v>1</v>
      </c>
    </row>
    <row r="181" spans="1:3" x14ac:dyDescent="0.25">
      <c r="A181" s="5">
        <v>111.63476888312131</v>
      </c>
      <c r="B181" s="6">
        <v>119.56724868904554</v>
      </c>
      <c r="C181" s="7">
        <v>1</v>
      </c>
    </row>
    <row r="182" spans="1:3" x14ac:dyDescent="0.25">
      <c r="A182" s="5">
        <v>98.947223351660909</v>
      </c>
      <c r="B182" s="6">
        <v>80.665634838222573</v>
      </c>
      <c r="C182" s="7">
        <v>1</v>
      </c>
    </row>
    <row r="183" spans="1:3" x14ac:dyDescent="0.25">
      <c r="A183" s="5">
        <v>84.322022502878283</v>
      </c>
      <c r="B183" s="6">
        <v>38.760529011933279</v>
      </c>
      <c r="C183" s="7">
        <v>0</v>
      </c>
    </row>
    <row r="184" spans="1:3" x14ac:dyDescent="0.25">
      <c r="A184" s="5">
        <v>93.33924163946034</v>
      </c>
      <c r="B184" s="6">
        <v>86.521365599790684</v>
      </c>
      <c r="C184" s="7">
        <v>0</v>
      </c>
    </row>
    <row r="185" spans="1:3" x14ac:dyDescent="0.25">
      <c r="A185" s="5">
        <v>85.911712491187842</v>
      </c>
      <c r="B185" s="6">
        <v>101.53221400511691</v>
      </c>
      <c r="C185" s="7">
        <v>0</v>
      </c>
    </row>
    <row r="186" spans="1:3" x14ac:dyDescent="0.25">
      <c r="A186" s="5">
        <v>81.554578358887568</v>
      </c>
      <c r="B186" s="6">
        <v>63.184236427943787</v>
      </c>
      <c r="C186" s="7">
        <v>1</v>
      </c>
    </row>
    <row r="187" spans="1:3" x14ac:dyDescent="0.25">
      <c r="A187" s="5">
        <v>125.47660747784093</v>
      </c>
      <c r="B187" s="6">
        <v>133.80214194016628</v>
      </c>
      <c r="C187" s="7">
        <v>0</v>
      </c>
    </row>
    <row r="188" spans="1:3" x14ac:dyDescent="0.25">
      <c r="A188" s="5">
        <v>109.31568499358517</v>
      </c>
      <c r="B188" s="6">
        <v>128.12679073662645</v>
      </c>
      <c r="C188" s="7">
        <v>1</v>
      </c>
    </row>
    <row r="189" spans="1:3" x14ac:dyDescent="0.25">
      <c r="A189" s="5">
        <v>90.976506945907374</v>
      </c>
      <c r="B189" s="6">
        <v>43.641166293195155</v>
      </c>
      <c r="C189" s="7">
        <v>0</v>
      </c>
    </row>
    <row r="190" spans="1:3" x14ac:dyDescent="0.25">
      <c r="A190" s="5">
        <v>118.24671982321033</v>
      </c>
      <c r="B190" s="6">
        <v>139.18035700963611</v>
      </c>
      <c r="C190" s="7">
        <v>1</v>
      </c>
    </row>
    <row r="191" spans="1:3" x14ac:dyDescent="0.25">
      <c r="A191" s="5">
        <v>111.36886878768092</v>
      </c>
      <c r="B191" s="6">
        <v>95.766890317028171</v>
      </c>
      <c r="C191" s="7">
        <v>1</v>
      </c>
    </row>
    <row r="192" spans="1:3" x14ac:dyDescent="0.25">
      <c r="A192" s="5">
        <v>117.78982610375526</v>
      </c>
      <c r="B192" s="6">
        <v>129.80261674296685</v>
      </c>
      <c r="C192" s="7">
        <v>1</v>
      </c>
    </row>
    <row r="193" spans="1:3" x14ac:dyDescent="0.25">
      <c r="A193" s="5">
        <v>89.534436581980003</v>
      </c>
      <c r="B193" s="6">
        <v>72.054467672090524</v>
      </c>
      <c r="C193" s="7">
        <v>1</v>
      </c>
    </row>
    <row r="194" spans="1:3" x14ac:dyDescent="0.25">
      <c r="A194" s="5">
        <v>99.589811999577151</v>
      </c>
      <c r="B194" s="6">
        <v>124.51116503716524</v>
      </c>
      <c r="C194" s="7">
        <v>1</v>
      </c>
    </row>
    <row r="195" spans="1:3" x14ac:dyDescent="0.25">
      <c r="A195" s="5">
        <v>77.955694868346484</v>
      </c>
      <c r="B195" s="6">
        <v>81.227379581905936</v>
      </c>
      <c r="C195" s="7">
        <v>1</v>
      </c>
    </row>
    <row r="196" spans="1:3" x14ac:dyDescent="0.25">
      <c r="A196" s="5">
        <v>91.320663542786789</v>
      </c>
      <c r="B196" s="6">
        <v>105.87002609907086</v>
      </c>
      <c r="C196" s="7">
        <v>1</v>
      </c>
    </row>
    <row r="197" spans="1:3" x14ac:dyDescent="0.25">
      <c r="A197" s="5">
        <v>108.51439039985399</v>
      </c>
      <c r="B197" s="6">
        <v>144.98558342443613</v>
      </c>
      <c r="C197" s="7">
        <v>1</v>
      </c>
    </row>
    <row r="198" spans="1:3" x14ac:dyDescent="0.25">
      <c r="A198" s="5">
        <v>116.59138325949743</v>
      </c>
      <c r="B198" s="6">
        <v>131.21123416761731</v>
      </c>
      <c r="C198" s="7">
        <v>0</v>
      </c>
    </row>
    <row r="199" spans="1:3" x14ac:dyDescent="0.25">
      <c r="A199" s="5">
        <v>85.68153084191708</v>
      </c>
      <c r="B199" s="6">
        <v>70.472367790485663</v>
      </c>
      <c r="C199" s="7">
        <v>0</v>
      </c>
    </row>
    <row r="200" spans="1:3" x14ac:dyDescent="0.25">
      <c r="A200" s="5">
        <v>101.67955815462864</v>
      </c>
      <c r="B200" s="6">
        <v>94.954684460709117</v>
      </c>
      <c r="C200" s="7">
        <v>1</v>
      </c>
    </row>
    <row r="201" spans="1:3" x14ac:dyDescent="0.25">
      <c r="A201" s="5">
        <v>88.601424341645583</v>
      </c>
      <c r="B201" s="6">
        <v>57.550384251563152</v>
      </c>
      <c r="C201" s="7">
        <v>1</v>
      </c>
    </row>
    <row r="202" spans="1:3" x14ac:dyDescent="0.25">
      <c r="A202" s="5">
        <v>101.48872132149523</v>
      </c>
      <c r="B202" s="6">
        <v>96.02460242526152</v>
      </c>
      <c r="C202" s="7">
        <v>0</v>
      </c>
    </row>
    <row r="203" spans="1:3" x14ac:dyDescent="0.25">
      <c r="A203" s="5">
        <v>122.77391593389925</v>
      </c>
      <c r="B203" s="6">
        <v>170.86132790118694</v>
      </c>
      <c r="C203" s="7">
        <v>1</v>
      </c>
    </row>
    <row r="204" spans="1:3" x14ac:dyDescent="0.25">
      <c r="A204" s="5">
        <v>104.23281918158682</v>
      </c>
      <c r="B204" s="6">
        <v>144.48994202858654</v>
      </c>
      <c r="C204" s="7">
        <v>1</v>
      </c>
    </row>
    <row r="205" spans="1:3" x14ac:dyDescent="0.25">
      <c r="A205" s="5">
        <v>78.889159317707609</v>
      </c>
      <c r="B205" s="6">
        <v>77.179936446584222</v>
      </c>
      <c r="C205" s="7">
        <v>0</v>
      </c>
    </row>
    <row r="206" spans="1:3" x14ac:dyDescent="0.25">
      <c r="A206" s="5">
        <v>79.075088630079193</v>
      </c>
      <c r="B206" s="6">
        <v>47.666734492469161</v>
      </c>
      <c r="C206" s="7">
        <v>1</v>
      </c>
    </row>
    <row r="207" spans="1:3" x14ac:dyDescent="0.25">
      <c r="A207" s="5">
        <v>121.97997348669257</v>
      </c>
      <c r="B207" s="6">
        <v>151.94784165023381</v>
      </c>
      <c r="C207" s="7">
        <v>1</v>
      </c>
    </row>
    <row r="208" spans="1:3" x14ac:dyDescent="0.25">
      <c r="A208" s="5">
        <v>119.8985633588827</v>
      </c>
      <c r="B208" s="6">
        <v>157.99935026679745</v>
      </c>
      <c r="C208" s="7">
        <v>1</v>
      </c>
    </row>
    <row r="209" spans="1:3" x14ac:dyDescent="0.25">
      <c r="A209" s="5">
        <v>81.130421395949014</v>
      </c>
      <c r="B209" s="6">
        <v>46.407432276215609</v>
      </c>
      <c r="C209" s="7">
        <v>0</v>
      </c>
    </row>
    <row r="210" spans="1:3" x14ac:dyDescent="0.25">
      <c r="A210" s="5">
        <v>98.165806964205728</v>
      </c>
      <c r="B210" s="6">
        <v>85.694602671556851</v>
      </c>
      <c r="C210" s="7">
        <v>0</v>
      </c>
    </row>
    <row r="211" spans="1:3" x14ac:dyDescent="0.25">
      <c r="A211" s="5">
        <v>102.93431489629384</v>
      </c>
      <c r="B211" s="6">
        <v>76.345061683154469</v>
      </c>
      <c r="C211" s="7">
        <v>0</v>
      </c>
    </row>
    <row r="212" spans="1:3" x14ac:dyDescent="0.25">
      <c r="A212" s="5">
        <v>114.02812526692279</v>
      </c>
      <c r="B212" s="6">
        <v>153.78751107838795</v>
      </c>
      <c r="C212" s="7">
        <v>1</v>
      </c>
    </row>
    <row r="213" spans="1:3" x14ac:dyDescent="0.25">
      <c r="A213" s="5">
        <v>94.145479219288688</v>
      </c>
      <c r="B213" s="6">
        <v>52.359091518444487</v>
      </c>
      <c r="C213" s="7">
        <v>0</v>
      </c>
    </row>
    <row r="214" spans="1:3" x14ac:dyDescent="0.25">
      <c r="A214" s="5">
        <v>116.19646619458256</v>
      </c>
      <c r="B214" s="6">
        <v>116.20833897775294</v>
      </c>
      <c r="C214" s="7">
        <v>0</v>
      </c>
    </row>
    <row r="215" spans="1:3" x14ac:dyDescent="0.25">
      <c r="A215" s="5">
        <v>84.166579035145574</v>
      </c>
      <c r="B215" s="6">
        <v>27.276745081614393</v>
      </c>
      <c r="C215" s="7">
        <v>0</v>
      </c>
    </row>
    <row r="216" spans="1:3" x14ac:dyDescent="0.25">
      <c r="A216" s="5">
        <v>119.13749583874288</v>
      </c>
      <c r="B216" s="6">
        <v>168.23934410045337</v>
      </c>
      <c r="C216" s="7">
        <v>0</v>
      </c>
    </row>
    <row r="217" spans="1:3" x14ac:dyDescent="0.25">
      <c r="A217" s="5">
        <v>94.288662017671555</v>
      </c>
      <c r="B217" s="6">
        <v>100.08984042085287</v>
      </c>
      <c r="C217" s="7">
        <v>1</v>
      </c>
    </row>
    <row r="218" spans="1:3" x14ac:dyDescent="0.25">
      <c r="A218" s="5">
        <v>78.163405023898704</v>
      </c>
      <c r="B218" s="6">
        <v>49.893328753856999</v>
      </c>
      <c r="C218" s="7">
        <v>0</v>
      </c>
    </row>
    <row r="219" spans="1:3" x14ac:dyDescent="0.25">
      <c r="A219" s="5">
        <v>113.76469019185092</v>
      </c>
      <c r="B219" s="6">
        <v>167.54142839782915</v>
      </c>
      <c r="C219" s="7">
        <v>0</v>
      </c>
    </row>
    <row r="220" spans="1:3" x14ac:dyDescent="0.25">
      <c r="A220" s="5">
        <v>73.287317352494838</v>
      </c>
      <c r="B220" s="6">
        <v>18.563463743949256</v>
      </c>
      <c r="C220" s="7">
        <v>0</v>
      </c>
    </row>
    <row r="221" spans="1:3" x14ac:dyDescent="0.25">
      <c r="A221" s="5">
        <v>93.839749075761901</v>
      </c>
      <c r="B221" s="6">
        <v>140.53801185839504</v>
      </c>
      <c r="C221" s="7">
        <v>1</v>
      </c>
    </row>
    <row r="222" spans="1:3" x14ac:dyDescent="0.25">
      <c r="A222" s="5">
        <v>79.498774339082971</v>
      </c>
      <c r="B222" s="6">
        <v>53.583503728965368</v>
      </c>
      <c r="C222" s="7">
        <v>0</v>
      </c>
    </row>
    <row r="223" spans="1:3" x14ac:dyDescent="0.25">
      <c r="A223" s="5">
        <v>108.60598507612798</v>
      </c>
      <c r="B223" s="6">
        <v>160.39796410313556</v>
      </c>
      <c r="C223" s="7">
        <v>1</v>
      </c>
    </row>
    <row r="224" spans="1:3" x14ac:dyDescent="0.25">
      <c r="A224" s="5">
        <v>95.522070077642553</v>
      </c>
      <c r="B224" s="6">
        <v>90.033651006675839</v>
      </c>
      <c r="C224" s="7">
        <v>1</v>
      </c>
    </row>
    <row r="225" spans="1:3" x14ac:dyDescent="0.25">
      <c r="A225" s="5">
        <v>118.71441601008129</v>
      </c>
      <c r="B225" s="6">
        <v>149.87509441047666</v>
      </c>
      <c r="C225" s="7">
        <v>0</v>
      </c>
    </row>
    <row r="226" spans="1:3" x14ac:dyDescent="0.25">
      <c r="A226" s="5">
        <v>76.522788817170948</v>
      </c>
      <c r="B226" s="6">
        <v>40.011864277655775</v>
      </c>
      <c r="C226" s="7">
        <v>1</v>
      </c>
    </row>
    <row r="227" spans="1:3" x14ac:dyDescent="0.25">
      <c r="A227" s="5">
        <v>107.39018550395778</v>
      </c>
      <c r="B227" s="6">
        <v>153.10101651405611</v>
      </c>
      <c r="C227" s="7">
        <v>0</v>
      </c>
    </row>
    <row r="228" spans="1:3" x14ac:dyDescent="0.25">
      <c r="A228" s="5">
        <v>116.84525945412597</v>
      </c>
      <c r="B228" s="6">
        <v>136.77209081693852</v>
      </c>
      <c r="C228" s="7">
        <v>1</v>
      </c>
    </row>
    <row r="229" spans="1:3" x14ac:dyDescent="0.25">
      <c r="A229" s="5">
        <v>128.09262334950262</v>
      </c>
      <c r="B229" s="6">
        <v>160.00134895181836</v>
      </c>
      <c r="C229" s="7">
        <v>0</v>
      </c>
    </row>
    <row r="230" spans="1:3" x14ac:dyDescent="0.25">
      <c r="A230" s="5">
        <v>86.970033974125457</v>
      </c>
      <c r="B230" s="6">
        <v>90.830732654793579</v>
      </c>
      <c r="C230" s="7">
        <v>1</v>
      </c>
    </row>
    <row r="231" spans="1:3" x14ac:dyDescent="0.25">
      <c r="A231" s="5">
        <v>87.324513541188111</v>
      </c>
      <c r="B231" s="6">
        <v>33.766660143228805</v>
      </c>
      <c r="C231" s="7">
        <v>0</v>
      </c>
    </row>
    <row r="232" spans="1:3" x14ac:dyDescent="0.25">
      <c r="A232" s="5">
        <v>88.103384557232488</v>
      </c>
      <c r="B232" s="6">
        <v>71.235128164899052</v>
      </c>
      <c r="C232" s="7">
        <v>0</v>
      </c>
    </row>
    <row r="233" spans="1:3" x14ac:dyDescent="0.25">
      <c r="A233" s="5">
        <v>96.385576358964173</v>
      </c>
      <c r="B233" s="6">
        <v>125.03961689923882</v>
      </c>
      <c r="C233" s="7">
        <v>1</v>
      </c>
    </row>
    <row r="234" spans="1:3" x14ac:dyDescent="0.25">
      <c r="A234" s="5">
        <v>98.36667524966964</v>
      </c>
      <c r="B234" s="6">
        <v>41.622111474989339</v>
      </c>
      <c r="C234" s="7">
        <v>0</v>
      </c>
    </row>
    <row r="235" spans="1:3" x14ac:dyDescent="0.25">
      <c r="A235" s="5">
        <v>100.52698859251839</v>
      </c>
      <c r="B235" s="6">
        <v>116.75863546962613</v>
      </c>
      <c r="C235" s="7">
        <v>1</v>
      </c>
    </row>
    <row r="236" spans="1:3" x14ac:dyDescent="0.25">
      <c r="A236" s="5">
        <v>93.991980663486501</v>
      </c>
      <c r="B236" s="6">
        <v>136.31940067602352</v>
      </c>
      <c r="C236" s="7">
        <v>1</v>
      </c>
    </row>
    <row r="237" spans="1:3" x14ac:dyDescent="0.25">
      <c r="A237" s="5">
        <v>123.89546651341452</v>
      </c>
      <c r="B237" s="6">
        <v>181.05661364190527</v>
      </c>
      <c r="C237" s="7">
        <v>1</v>
      </c>
    </row>
    <row r="238" spans="1:3" x14ac:dyDescent="0.25">
      <c r="A238" s="5">
        <v>106.08608484280234</v>
      </c>
      <c r="B238" s="6">
        <v>109.73520264433851</v>
      </c>
      <c r="C238" s="7">
        <v>0</v>
      </c>
    </row>
    <row r="239" spans="1:3" x14ac:dyDescent="0.25">
      <c r="A239" s="5">
        <v>112.03183776159293</v>
      </c>
      <c r="B239" s="6">
        <v>155.02074933324687</v>
      </c>
      <c r="C239" s="7">
        <v>1</v>
      </c>
    </row>
    <row r="240" spans="1:3" x14ac:dyDescent="0.25">
      <c r="A240" s="5">
        <v>102.99249262568645</v>
      </c>
      <c r="B240" s="6">
        <v>71.418863786015237</v>
      </c>
      <c r="C240" s="7">
        <v>0</v>
      </c>
    </row>
    <row r="241" spans="1:3" x14ac:dyDescent="0.25">
      <c r="A241" s="5">
        <v>98.5467120320574</v>
      </c>
      <c r="B241" s="6">
        <v>106.53984421711984</v>
      </c>
      <c r="C241" s="7">
        <v>0</v>
      </c>
    </row>
    <row r="242" spans="1:3" x14ac:dyDescent="0.25">
      <c r="A242" s="5">
        <v>103.69063780909642</v>
      </c>
      <c r="B242" s="6">
        <v>55.181886313853688</v>
      </c>
      <c r="C242" s="7">
        <v>0</v>
      </c>
    </row>
    <row r="243" spans="1:3" x14ac:dyDescent="0.25">
      <c r="A243" s="5">
        <v>110.58743322745954</v>
      </c>
      <c r="B243" s="6">
        <v>124.19873519202025</v>
      </c>
      <c r="C243" s="7">
        <v>1</v>
      </c>
    </row>
    <row r="244" spans="1:3" x14ac:dyDescent="0.25">
      <c r="A244" s="5">
        <v>100.76126784738209</v>
      </c>
      <c r="B244" s="6">
        <v>78.059432828502239</v>
      </c>
      <c r="C244" s="7">
        <v>0</v>
      </c>
    </row>
    <row r="245" spans="1:3" x14ac:dyDescent="0.25">
      <c r="A245" s="5">
        <v>93.713435981397083</v>
      </c>
      <c r="B245" s="6">
        <v>56.541629411017922</v>
      </c>
      <c r="C245" s="7">
        <v>0</v>
      </c>
    </row>
    <row r="246" spans="1:3" x14ac:dyDescent="0.25">
      <c r="A246" s="5">
        <v>92.743101079699755</v>
      </c>
      <c r="B246" s="6">
        <v>72.34664993861729</v>
      </c>
      <c r="C246" s="7">
        <v>0</v>
      </c>
    </row>
    <row r="247" spans="1:3" x14ac:dyDescent="0.25">
      <c r="A247" s="5">
        <v>111.81941616650057</v>
      </c>
      <c r="B247" s="6">
        <v>120.45868353704446</v>
      </c>
      <c r="C247" s="7">
        <v>0</v>
      </c>
    </row>
    <row r="248" spans="1:3" x14ac:dyDescent="0.25">
      <c r="A248" s="5">
        <v>109.46258054244242</v>
      </c>
      <c r="B248" s="6">
        <v>120.78640641349891</v>
      </c>
      <c r="C248" s="7">
        <v>1</v>
      </c>
    </row>
    <row r="249" spans="1:3" x14ac:dyDescent="0.25">
      <c r="A249" s="5">
        <v>78.536570889380997</v>
      </c>
      <c r="B249" s="6">
        <v>81.703392046053992</v>
      </c>
      <c r="C249" s="7">
        <v>0</v>
      </c>
    </row>
    <row r="250" spans="1:3" x14ac:dyDescent="0.25">
      <c r="A250" s="5">
        <v>72.740647684332444</v>
      </c>
      <c r="B250" s="6">
        <v>40.979676527208362</v>
      </c>
      <c r="C250" s="7">
        <v>1</v>
      </c>
    </row>
    <row r="251" spans="1:3" x14ac:dyDescent="0.25">
      <c r="A251" s="5">
        <v>98.375083991750415</v>
      </c>
      <c r="B251" s="6">
        <v>82.04277855599625</v>
      </c>
      <c r="C251" s="7">
        <v>0</v>
      </c>
    </row>
    <row r="252" spans="1:3" x14ac:dyDescent="0.25">
      <c r="A252" s="5">
        <v>100.2229176098234</v>
      </c>
      <c r="B252" s="6">
        <v>116.65898688417744</v>
      </c>
      <c r="C252" s="7">
        <v>1</v>
      </c>
    </row>
    <row r="253" spans="1:3" x14ac:dyDescent="0.25">
      <c r="A253" s="5">
        <v>82.435881794208896</v>
      </c>
      <c r="B253" s="6">
        <v>70.258451944360189</v>
      </c>
      <c r="C253" s="7">
        <v>1</v>
      </c>
    </row>
    <row r="254" spans="1:3" x14ac:dyDescent="0.25">
      <c r="A254" s="5">
        <v>82.74799897178886</v>
      </c>
      <c r="B254" s="6">
        <v>64.424662761953712</v>
      </c>
      <c r="C254" s="7">
        <v>1</v>
      </c>
    </row>
    <row r="255" spans="1:3" x14ac:dyDescent="0.25">
      <c r="A255" s="5">
        <v>77.767592045784056</v>
      </c>
      <c r="B255" s="6">
        <v>30.046021195797962</v>
      </c>
      <c r="C255" s="7">
        <v>1</v>
      </c>
    </row>
    <row r="256" spans="1:3" x14ac:dyDescent="0.25">
      <c r="A256" s="5">
        <v>86.437128485678627</v>
      </c>
      <c r="B256" s="6">
        <v>58.55336579888867</v>
      </c>
      <c r="C256" s="7">
        <v>1</v>
      </c>
    </row>
    <row r="257" spans="1:3" x14ac:dyDescent="0.25">
      <c r="A257" s="5">
        <v>91.57291984459566</v>
      </c>
      <c r="B257" s="6">
        <v>32.154524923980134</v>
      </c>
      <c r="C257" s="7">
        <v>0</v>
      </c>
    </row>
    <row r="258" spans="1:3" x14ac:dyDescent="0.25">
      <c r="A258" s="5">
        <v>84.778755465066652</v>
      </c>
      <c r="B258" s="6">
        <v>34.882062905728368</v>
      </c>
      <c r="C258" s="7">
        <v>0</v>
      </c>
    </row>
    <row r="259" spans="1:3" x14ac:dyDescent="0.25">
      <c r="A259" s="5">
        <v>92.053855975473226</v>
      </c>
      <c r="B259" s="6">
        <v>78.596772208825868</v>
      </c>
      <c r="C259" s="7">
        <v>0</v>
      </c>
    </row>
    <row r="260" spans="1:3" x14ac:dyDescent="0.25">
      <c r="A260" s="5">
        <v>102.21012512135836</v>
      </c>
      <c r="B260" s="6">
        <v>90.456741552885106</v>
      </c>
      <c r="C260" s="7">
        <v>1</v>
      </c>
    </row>
    <row r="261" spans="1:3" x14ac:dyDescent="0.25">
      <c r="A261" s="5">
        <v>110.84339921170253</v>
      </c>
      <c r="B261" s="6">
        <v>123.73693890257616</v>
      </c>
      <c r="C261" s="7">
        <v>1</v>
      </c>
    </row>
    <row r="262" spans="1:3" x14ac:dyDescent="0.25">
      <c r="A262" s="5">
        <v>83.60200175410057</v>
      </c>
      <c r="B262" s="6">
        <v>78.329223100317009</v>
      </c>
      <c r="C262" s="7">
        <v>0</v>
      </c>
    </row>
    <row r="263" spans="1:3" x14ac:dyDescent="0.25">
      <c r="A263" s="5">
        <v>81.22337740717353</v>
      </c>
      <c r="B263" s="6">
        <v>87.976145223906528</v>
      </c>
      <c r="C263" s="7">
        <v>0</v>
      </c>
    </row>
    <row r="264" spans="1:3" x14ac:dyDescent="0.25">
      <c r="A264" s="5">
        <v>105.29602440577521</v>
      </c>
      <c r="B264" s="6">
        <v>92.332702850209586</v>
      </c>
      <c r="C264" s="7">
        <v>0</v>
      </c>
    </row>
    <row r="265" spans="1:3" x14ac:dyDescent="0.25">
      <c r="A265" s="5">
        <v>100.30471724965211</v>
      </c>
      <c r="B265" s="6">
        <v>102.84097156568707</v>
      </c>
      <c r="C265" s="7">
        <v>1</v>
      </c>
    </row>
    <row r="266" spans="1:3" x14ac:dyDescent="0.25">
      <c r="A266" s="5">
        <v>104.86535788373065</v>
      </c>
      <c r="B266" s="6">
        <v>102.1676813215833</v>
      </c>
      <c r="C266" s="7">
        <v>1</v>
      </c>
    </row>
    <row r="267" spans="1:3" x14ac:dyDescent="0.25">
      <c r="A267" s="5">
        <v>85.318236250600393</v>
      </c>
      <c r="B267" s="6">
        <v>100.6870233616216</v>
      </c>
      <c r="C267" s="7">
        <v>1</v>
      </c>
    </row>
    <row r="268" spans="1:3" x14ac:dyDescent="0.25">
      <c r="A268" s="5">
        <v>91.791404939067505</v>
      </c>
      <c r="B268" s="6">
        <v>59.430895169432141</v>
      </c>
      <c r="C268" s="7">
        <v>1</v>
      </c>
    </row>
    <row r="269" spans="1:3" x14ac:dyDescent="0.25">
      <c r="A269" s="5">
        <v>117.21465014644835</v>
      </c>
      <c r="B269" s="6">
        <v>161.89387348311044</v>
      </c>
      <c r="C269" s="7">
        <v>1</v>
      </c>
    </row>
    <row r="270" spans="1:3" x14ac:dyDescent="0.25">
      <c r="A270" s="5">
        <v>89.324728115955352</v>
      </c>
      <c r="B270" s="6">
        <v>65.892520632987157</v>
      </c>
      <c r="C270" s="7">
        <v>0</v>
      </c>
    </row>
    <row r="271" spans="1:3" x14ac:dyDescent="0.25">
      <c r="A271" s="5">
        <v>111.24007388529313</v>
      </c>
      <c r="B271" s="6">
        <v>156.63449112969212</v>
      </c>
      <c r="C271" s="7">
        <v>0</v>
      </c>
    </row>
    <row r="272" spans="1:3" x14ac:dyDescent="0.25">
      <c r="A272" s="5">
        <v>95.421228950570224</v>
      </c>
      <c r="B272" s="6">
        <v>46.815351702701356</v>
      </c>
      <c r="C272" s="7">
        <v>1</v>
      </c>
    </row>
    <row r="273" spans="1:3" x14ac:dyDescent="0.25">
      <c r="A273" s="5">
        <v>80.027056375157628</v>
      </c>
      <c r="B273" s="6">
        <v>45.154616808894893</v>
      </c>
      <c r="C273" s="7">
        <v>1</v>
      </c>
    </row>
    <row r="274" spans="1:3" x14ac:dyDescent="0.25">
      <c r="A274" s="5">
        <v>102.04274644043522</v>
      </c>
      <c r="B274" s="6">
        <v>115.65095015935719</v>
      </c>
      <c r="C274" s="7">
        <v>1</v>
      </c>
    </row>
    <row r="275" spans="1:3" x14ac:dyDescent="0.25">
      <c r="A275" s="5">
        <v>113.88440606450966</v>
      </c>
      <c r="B275" s="6">
        <v>146.32397585088177</v>
      </c>
      <c r="C275" s="7">
        <v>1</v>
      </c>
    </row>
    <row r="276" spans="1:3" x14ac:dyDescent="0.25">
      <c r="A276" s="5">
        <v>80.653527186050766</v>
      </c>
      <c r="B276" s="6">
        <v>79.736525651675151</v>
      </c>
      <c r="C276" s="7">
        <v>0</v>
      </c>
    </row>
    <row r="277" spans="1:3" x14ac:dyDescent="0.25">
      <c r="A277" s="5">
        <v>96.087541882695291</v>
      </c>
      <c r="B277" s="6">
        <v>137.06643005343082</v>
      </c>
      <c r="C277" s="7">
        <v>1</v>
      </c>
    </row>
    <row r="278" spans="1:3" x14ac:dyDescent="0.25">
      <c r="A278" s="5">
        <v>97.0379311643905</v>
      </c>
      <c r="B278" s="6">
        <v>112.87258042593507</v>
      </c>
      <c r="C278" s="7">
        <v>1</v>
      </c>
    </row>
    <row r="279" spans="1:3" x14ac:dyDescent="0.25">
      <c r="A279" s="5">
        <v>105.93020686476896</v>
      </c>
      <c r="B279" s="6">
        <v>98.166596122901822</v>
      </c>
      <c r="C279" s="7">
        <v>0</v>
      </c>
    </row>
    <row r="280" spans="1:3" x14ac:dyDescent="0.25">
      <c r="A280" s="5">
        <v>101.20324318759447</v>
      </c>
      <c r="B280" s="6">
        <v>104.8688390434621</v>
      </c>
      <c r="C280" s="7">
        <v>0</v>
      </c>
    </row>
    <row r="281" spans="1:3" x14ac:dyDescent="0.25">
      <c r="A281" s="5">
        <v>90.036096997507485</v>
      </c>
      <c r="B281" s="6">
        <v>74.175334892707724</v>
      </c>
      <c r="C281" s="7">
        <v>0</v>
      </c>
    </row>
    <row r="282" spans="1:3" x14ac:dyDescent="0.25">
      <c r="A282" s="5">
        <v>109.56790591129364</v>
      </c>
      <c r="B282" s="6">
        <v>91.662398479441947</v>
      </c>
      <c r="C282" s="7">
        <v>0</v>
      </c>
    </row>
    <row r="283" spans="1:3" x14ac:dyDescent="0.25">
      <c r="A283" s="5">
        <v>108.35245560315612</v>
      </c>
      <c r="B283" s="6">
        <v>140.94100319508428</v>
      </c>
      <c r="C283" s="7">
        <v>1</v>
      </c>
    </row>
    <row r="284" spans="1:3" x14ac:dyDescent="0.25">
      <c r="A284" s="5">
        <v>102.44583146850131</v>
      </c>
      <c r="B284" s="6">
        <v>91.973161352863158</v>
      </c>
      <c r="C284" s="7">
        <v>0</v>
      </c>
    </row>
    <row r="285" spans="1:3" x14ac:dyDescent="0.25">
      <c r="A285" s="5">
        <v>96.449372043540251</v>
      </c>
      <c r="B285" s="6">
        <v>59.120509692275668</v>
      </c>
      <c r="C285" s="7">
        <v>0</v>
      </c>
    </row>
    <row r="286" spans="1:3" x14ac:dyDescent="0.25">
      <c r="A286" s="5">
        <v>115.84838958889779</v>
      </c>
      <c r="B286" s="6">
        <v>147.95178479170681</v>
      </c>
      <c r="C286" s="7">
        <v>1</v>
      </c>
    </row>
    <row r="287" spans="1:3" x14ac:dyDescent="0.25">
      <c r="A287" s="5">
        <v>73.97183167666914</v>
      </c>
      <c r="B287" s="6">
        <v>23.569657486245649</v>
      </c>
      <c r="C287" s="7">
        <v>0</v>
      </c>
    </row>
    <row r="288" spans="1:3" x14ac:dyDescent="0.25">
      <c r="A288" s="5">
        <v>130.00377428923809</v>
      </c>
      <c r="B288" s="6">
        <v>151.18107005630776</v>
      </c>
      <c r="C288" s="7">
        <v>0</v>
      </c>
    </row>
    <row r="289" spans="1:3" x14ac:dyDescent="0.25">
      <c r="A289" s="5">
        <v>105.59478963567972</v>
      </c>
      <c r="B289" s="6">
        <v>139.01171716828765</v>
      </c>
      <c r="C289" s="7">
        <v>1</v>
      </c>
    </row>
    <row r="290" spans="1:3" x14ac:dyDescent="0.25">
      <c r="A290" s="5">
        <v>100.82622941750046</v>
      </c>
      <c r="B290" s="6">
        <v>110.2936884363663</v>
      </c>
      <c r="C290" s="7">
        <v>0</v>
      </c>
    </row>
    <row r="291" spans="1:3" x14ac:dyDescent="0.25">
      <c r="A291" s="5">
        <v>91.282551443852469</v>
      </c>
      <c r="B291" s="6">
        <v>118.67249866839644</v>
      </c>
      <c r="C291" s="7">
        <v>1</v>
      </c>
    </row>
    <row r="292" spans="1:3" x14ac:dyDescent="0.25">
      <c r="A292" s="5">
        <v>96.271715637240732</v>
      </c>
      <c r="B292" s="6">
        <v>114.46479773786452</v>
      </c>
      <c r="C292" s="7">
        <v>1</v>
      </c>
    </row>
    <row r="293" spans="1:3" x14ac:dyDescent="0.25">
      <c r="A293" s="5">
        <v>114.31492543527216</v>
      </c>
      <c r="B293" s="6">
        <v>130.9894723841158</v>
      </c>
      <c r="C293" s="7">
        <v>1</v>
      </c>
    </row>
    <row r="294" spans="1:3" x14ac:dyDescent="0.25">
      <c r="A294" s="5">
        <v>117.44801600512724</v>
      </c>
      <c r="B294" s="6">
        <v>139.87269667796153</v>
      </c>
      <c r="C294" s="7">
        <v>1</v>
      </c>
    </row>
    <row r="295" spans="1:3" x14ac:dyDescent="0.25">
      <c r="A295" s="5">
        <v>110.05364667183888</v>
      </c>
      <c r="B295" s="6">
        <v>95.253429779216845</v>
      </c>
      <c r="C295" s="7">
        <v>0</v>
      </c>
    </row>
    <row r="296" spans="1:3" x14ac:dyDescent="0.25">
      <c r="A296" s="5">
        <v>116.99248871928756</v>
      </c>
      <c r="B296" s="6">
        <v>154.2368673528045</v>
      </c>
      <c r="C296" s="7">
        <v>1</v>
      </c>
    </row>
    <row r="297" spans="1:3" x14ac:dyDescent="0.25">
      <c r="A297" s="5">
        <v>118.96733965335002</v>
      </c>
      <c r="B297" s="6">
        <v>114.06337507927492</v>
      </c>
      <c r="C297" s="7">
        <v>0</v>
      </c>
    </row>
    <row r="298" spans="1:3" x14ac:dyDescent="0.25">
      <c r="A298" s="5">
        <v>98.644959470847695</v>
      </c>
      <c r="B298" s="6">
        <v>111.58342555572659</v>
      </c>
      <c r="C298" s="7">
        <v>0</v>
      </c>
    </row>
    <row r="299" spans="1:3" x14ac:dyDescent="0.25">
      <c r="A299" s="5">
        <v>118.3666098987202</v>
      </c>
      <c r="B299" s="6">
        <v>166.12406694918474</v>
      </c>
      <c r="C299" s="7">
        <v>0</v>
      </c>
    </row>
    <row r="300" spans="1:3" x14ac:dyDescent="0.25">
      <c r="A300" s="5">
        <v>106.58700881924666</v>
      </c>
      <c r="B300" s="6">
        <v>121.23273554710266</v>
      </c>
      <c r="C300" s="7">
        <v>0</v>
      </c>
    </row>
    <row r="301" spans="1:3" x14ac:dyDescent="0.25">
      <c r="A301" s="5">
        <v>121.5760068320634</v>
      </c>
      <c r="B301" s="6">
        <v>158.82551718573703</v>
      </c>
      <c r="C301" s="7">
        <v>1</v>
      </c>
    </row>
  </sheetData>
  <pageMargins left="0.7" right="0.7" top="0.75" bottom="0.75" header="0.3" footer="0.3"/>
  <pageSetup orientation="landscape" verticalDpi="0" r:id="rId2"/>
  <headerFooter>
    <oddHeader>&amp;L2017-Schield-ASA&amp;CSimpson's Confounder-Induced Reversal
Binary Outcome; Continuous Predictor and Confounder&amp;RV1</oddHeader>
    <oddFooter>&amp;L&amp;F&amp;C&amp;A&amp;RBinary138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2"/>
  <sheetViews>
    <sheetView zoomScaleNormal="100" workbookViewId="0"/>
  </sheetViews>
  <sheetFormatPr defaultRowHeight="15" x14ac:dyDescent="0.25"/>
  <cols>
    <col min="1" max="2" width="6.28515625" style="11" customWidth="1"/>
    <col min="3" max="3" width="4.28515625" style="4" customWidth="1"/>
    <col min="4" max="4" width="2.7109375" style="4" customWidth="1"/>
    <col min="5" max="7" width="9.140625" style="4"/>
    <col min="8" max="8" width="10.5703125" style="4" customWidth="1"/>
    <col min="9" max="9" width="13.140625" style="4" customWidth="1"/>
    <col min="10" max="10" width="12.28515625" style="4" customWidth="1"/>
    <col min="11" max="11" width="12.28515625" style="4" bestFit="1" customWidth="1"/>
    <col min="12" max="13" width="12" style="4" bestFit="1" customWidth="1"/>
    <col min="14" max="14" width="11" style="4" bestFit="1" customWidth="1"/>
    <col min="15" max="15" width="12" style="4" bestFit="1" customWidth="1"/>
    <col min="16" max="29" width="12" bestFit="1" customWidth="1"/>
    <col min="30" max="30" width="11" bestFit="1" customWidth="1"/>
    <col min="31" max="39" width="12" bestFit="1" customWidth="1"/>
    <col min="40" max="40" width="11" bestFit="1" customWidth="1"/>
    <col min="41" max="58" width="12" bestFit="1" customWidth="1"/>
    <col min="59" max="59" width="11" bestFit="1" customWidth="1"/>
    <col min="60" max="68" width="12" bestFit="1" customWidth="1"/>
    <col min="69" max="69" width="11" bestFit="1" customWidth="1"/>
    <col min="70" max="87" width="12" bestFit="1" customWidth="1"/>
    <col min="88" max="89" width="11" bestFit="1" customWidth="1"/>
    <col min="90" max="109" width="12" bestFit="1" customWidth="1"/>
    <col min="110" max="110" width="11" bestFit="1" customWidth="1"/>
    <col min="111" max="111" width="12" bestFit="1" customWidth="1"/>
    <col min="112" max="112" width="11" bestFit="1" customWidth="1"/>
    <col min="113" max="118" width="12" bestFit="1" customWidth="1"/>
    <col min="119" max="119" width="10" bestFit="1" customWidth="1"/>
    <col min="120" max="120" width="12" bestFit="1" customWidth="1"/>
    <col min="121" max="121" width="11" bestFit="1" customWidth="1"/>
    <col min="122" max="133" width="12" bestFit="1" customWidth="1"/>
    <col min="134" max="134" width="10" bestFit="1" customWidth="1"/>
    <col min="135" max="145" width="12" bestFit="1" customWidth="1"/>
    <col min="146" max="146" width="11" bestFit="1" customWidth="1"/>
    <col min="147" max="150" width="12" bestFit="1" customWidth="1"/>
    <col min="151" max="151" width="11" bestFit="1" customWidth="1"/>
    <col min="152" max="153" width="12" bestFit="1" customWidth="1"/>
    <col min="154" max="154" width="11" bestFit="1" customWidth="1"/>
    <col min="155" max="170" width="12" bestFit="1" customWidth="1"/>
    <col min="171" max="171" width="11" bestFit="1" customWidth="1"/>
    <col min="172" max="191" width="12" bestFit="1" customWidth="1"/>
    <col min="192" max="192" width="10" bestFit="1" customWidth="1"/>
    <col min="193" max="198" width="12" bestFit="1" customWidth="1"/>
    <col min="199" max="199" width="11" bestFit="1" customWidth="1"/>
    <col min="200" max="205" width="12" bestFit="1" customWidth="1"/>
    <col min="206" max="206" width="11" bestFit="1" customWidth="1"/>
    <col min="207" max="213" width="12" bestFit="1" customWidth="1"/>
    <col min="214" max="214" width="11" bestFit="1" customWidth="1"/>
    <col min="215" max="239" width="12" bestFit="1" customWidth="1"/>
    <col min="240" max="240" width="11" bestFit="1" customWidth="1"/>
    <col min="241" max="254" width="12" bestFit="1" customWidth="1"/>
    <col min="255" max="255" width="11" bestFit="1" customWidth="1"/>
    <col min="256" max="260" width="12" bestFit="1" customWidth="1"/>
    <col min="261" max="261" width="11" bestFit="1" customWidth="1"/>
    <col min="262" max="264" width="12" bestFit="1" customWidth="1"/>
    <col min="265" max="265" width="11" bestFit="1" customWidth="1"/>
    <col min="266" max="270" width="12" bestFit="1" customWidth="1"/>
    <col min="271" max="271" width="11" bestFit="1" customWidth="1"/>
    <col min="272" max="299" width="12" bestFit="1" customWidth="1"/>
    <col min="300" max="300" width="11" bestFit="1" customWidth="1"/>
    <col min="301" max="304" width="12" bestFit="1" customWidth="1"/>
    <col min="305" max="305" width="11" bestFit="1" customWidth="1"/>
    <col min="306" max="309" width="12" bestFit="1" customWidth="1"/>
    <col min="310" max="310" width="11.28515625" bestFit="1" customWidth="1"/>
  </cols>
  <sheetData>
    <row r="1" spans="1:13" x14ac:dyDescent="0.25">
      <c r="A1" s="1" t="s">
        <v>3</v>
      </c>
      <c r="B1" s="1" t="s">
        <v>4</v>
      </c>
      <c r="C1" s="2" t="s">
        <v>6</v>
      </c>
      <c r="D1" s="3"/>
    </row>
    <row r="2" spans="1:13" x14ac:dyDescent="0.25">
      <c r="A2" s="5">
        <v>97.888275907632504</v>
      </c>
      <c r="B2" s="6">
        <v>88.179766580606952</v>
      </c>
      <c r="C2" s="7">
        <v>0</v>
      </c>
      <c r="D2" s="3"/>
      <c r="E2" s="8" t="s">
        <v>3</v>
      </c>
      <c r="F2" s="4" t="s">
        <v>1</v>
      </c>
      <c r="H2" s="8" t="s">
        <v>4</v>
      </c>
      <c r="I2" s="4" t="s">
        <v>2</v>
      </c>
      <c r="K2" s="8" t="s">
        <v>6</v>
      </c>
      <c r="L2" s="4" t="s">
        <v>0</v>
      </c>
    </row>
    <row r="3" spans="1:13" x14ac:dyDescent="0.25">
      <c r="A3" s="5">
        <v>97.333589483910231</v>
      </c>
      <c r="B3" s="6">
        <v>107.32623105867042</v>
      </c>
      <c r="C3" s="7">
        <v>1</v>
      </c>
      <c r="D3" s="3"/>
      <c r="F3" s="4" t="s">
        <v>13</v>
      </c>
      <c r="I3" s="4" t="s">
        <v>13</v>
      </c>
      <c r="L3" s="4" t="s">
        <v>14</v>
      </c>
    </row>
    <row r="4" spans="1:13" x14ac:dyDescent="0.25">
      <c r="A4" s="5">
        <v>93.746497108610654</v>
      </c>
      <c r="B4" s="6">
        <v>66.813622792376734</v>
      </c>
      <c r="C4" s="7">
        <v>0</v>
      </c>
      <c r="D4" s="3"/>
      <c r="E4" s="9">
        <f>AVERAGE(A$2:A$301)</f>
        <v>100.01025064379797</v>
      </c>
      <c r="F4" s="4" t="str">
        <f ca="1">_xlfn.FORMULATEXT(E4)</f>
        <v>=AVERAGE(A$2:A$301)</v>
      </c>
      <c r="H4" s="9">
        <f>AVERAGE(B$2:B$301)</f>
        <v>99.993357239038446</v>
      </c>
      <c r="I4" s="4" t="str">
        <f ca="1">_xlfn.FORMULATEXT(H4)</f>
        <v>=AVERAGE(B$2:B$301)</v>
      </c>
      <c r="K4" s="9">
        <f>AVERAGE(C$2:C$301)</f>
        <v>0.5</v>
      </c>
      <c r="L4" s="4" t="str">
        <f t="shared" ref="L4:L10" ca="1" si="0">_xlfn.FORMULATEXT(K4)</f>
        <v>=AVERAGE(C$2:C$301)</v>
      </c>
    </row>
    <row r="5" spans="1:13" x14ac:dyDescent="0.25">
      <c r="A5" s="5">
        <v>120.52827238935933</v>
      </c>
      <c r="B5" s="6">
        <v>146.68863201976552</v>
      </c>
      <c r="C5" s="7">
        <v>0</v>
      </c>
      <c r="D5" s="3"/>
      <c r="E5" s="9">
        <f>STDEV(A$2:A$301)</f>
        <v>13.905159389021387</v>
      </c>
      <c r="F5" s="4" t="str">
        <f ca="1">_xlfn.FORMULATEXT(E5)</f>
        <v>=STDEV(A$2:A$301)</v>
      </c>
      <c r="H5" s="9">
        <f>STDEV(B$2:B$301)</f>
        <v>38.820657350980568</v>
      </c>
      <c r="I5" s="4" t="str">
        <f ca="1">_xlfn.FORMULATEXT(H5)</f>
        <v>=STDEV(B$2:B$301)</v>
      </c>
      <c r="K5" s="9">
        <f>STDEV(C$2:C$301)</f>
        <v>0.5008354224706334</v>
      </c>
      <c r="L5" s="4" t="str">
        <f t="shared" ca="1" si="0"/>
        <v>=STDEV(C$2:C$301)</v>
      </c>
    </row>
    <row r="6" spans="1:13" x14ac:dyDescent="0.25">
      <c r="A6" s="5">
        <v>85.348067971398478</v>
      </c>
      <c r="B6" s="6">
        <v>50.132899171689651</v>
      </c>
      <c r="C6" s="7">
        <v>0</v>
      </c>
      <c r="D6" s="3"/>
      <c r="E6" s="9">
        <f>MIN(A$2:A$301)</f>
        <v>67.283332557473088</v>
      </c>
      <c r="F6" s="4" t="str">
        <f t="shared" ref="F6:F9" ca="1" si="1">_xlfn.FORMULATEXT(E6)</f>
        <v>=MIN(A$2:A$301)</v>
      </c>
      <c r="H6" s="9">
        <f>MIN(B$2:B$301)</f>
        <v>11.129504220132901</v>
      </c>
      <c r="I6" s="4" t="str">
        <f t="shared" ref="I6:I9" ca="1" si="2">_xlfn.FORMULATEXT(H6)</f>
        <v>=MIN(B$2:B$301)</v>
      </c>
      <c r="K6" s="9">
        <f>MIN(C$2:C$301)</f>
        <v>0</v>
      </c>
      <c r="L6" s="4" t="str">
        <f t="shared" ca="1" si="0"/>
        <v>=MIN(C$2:C$301)</v>
      </c>
    </row>
    <row r="7" spans="1:13" x14ac:dyDescent="0.25">
      <c r="A7" s="5">
        <v>98.730006510475221</v>
      </c>
      <c r="B7" s="6">
        <v>108.43373737066658</v>
      </c>
      <c r="C7" s="7">
        <v>0</v>
      </c>
      <c r="D7" s="3"/>
      <c r="E7" s="9">
        <f>MAX(A$2:A$301)</f>
        <v>131.93937960630655</v>
      </c>
      <c r="F7" s="4" t="str">
        <f t="shared" ca="1" si="1"/>
        <v>=MAX(A$2:A$301)</v>
      </c>
      <c r="H7" s="9">
        <f>MAX(B$2:B$301)</f>
        <v>189.6249772147963</v>
      </c>
      <c r="I7" s="4" t="str">
        <f t="shared" ca="1" si="2"/>
        <v>=MAX(B$2:B$301)</v>
      </c>
      <c r="K7" s="9">
        <f>MAX(C$2:C$301)</f>
        <v>1</v>
      </c>
      <c r="L7" s="4" t="str">
        <f t="shared" ca="1" si="0"/>
        <v>=MAX(C$2:C$301)</v>
      </c>
    </row>
    <row r="8" spans="1:13" x14ac:dyDescent="0.25">
      <c r="A8" s="5">
        <v>100.39714465122995</v>
      </c>
      <c r="B8" s="6">
        <v>135.24235349103614</v>
      </c>
      <c r="C8" s="7">
        <v>0</v>
      </c>
      <c r="D8" s="3"/>
      <c r="E8" s="9">
        <f>MEDIAN(A$2:A$301)</f>
        <v>100.02950424245125</v>
      </c>
      <c r="F8" s="4" t="str">
        <f t="shared" ca="1" si="1"/>
        <v>=MEDIAN(A$2:A$301)</v>
      </c>
      <c r="H8" s="9">
        <f>MEDIAN(B$2:B$301)</f>
        <v>100.03172249433456</v>
      </c>
      <c r="I8" s="4" t="str">
        <f t="shared" ca="1" si="2"/>
        <v>=MEDIAN(B$2:B$301)</v>
      </c>
      <c r="K8" s="9">
        <f>MEDIAN(C$2:C$301)</f>
        <v>0.5</v>
      </c>
      <c r="L8" s="4" t="str">
        <f t="shared" ca="1" si="0"/>
        <v>=MEDIAN(C$2:C$301)</v>
      </c>
    </row>
    <row r="9" spans="1:13" x14ac:dyDescent="0.25">
      <c r="A9" s="5">
        <v>96.218087189414348</v>
      </c>
      <c r="B9" s="6">
        <v>88.851174146563551</v>
      </c>
      <c r="C9" s="7">
        <v>0</v>
      </c>
      <c r="D9" s="3"/>
      <c r="E9" s="4">
        <f>COUNT(A2:A301)</f>
        <v>300</v>
      </c>
      <c r="F9" s="4" t="str">
        <f t="shared" ca="1" si="1"/>
        <v>=COUNT(A2:A301)</v>
      </c>
      <c r="H9" s="4">
        <f>COUNT(B2:B301)</f>
        <v>300</v>
      </c>
      <c r="I9" s="4" t="str">
        <f t="shared" ca="1" si="2"/>
        <v>=COUNT(B2:B301)</v>
      </c>
      <c r="K9" s="12">
        <f>COUNTIF(C$2:C$301,"=0")</f>
        <v>150</v>
      </c>
      <c r="L9" s="4" t="str">
        <f t="shared" ca="1" si="0"/>
        <v>=COUNTIF(C$2:C$301,"=0")</v>
      </c>
    </row>
    <row r="10" spans="1:13" x14ac:dyDescent="0.25">
      <c r="A10" s="5">
        <v>109.94511622936861</v>
      </c>
      <c r="B10" s="6">
        <v>110.55957977046675</v>
      </c>
      <c r="C10" s="7">
        <v>0</v>
      </c>
      <c r="D10" s="3"/>
      <c r="K10" s="12">
        <f>COUNTIF(C$2:C$301,"=1")</f>
        <v>150</v>
      </c>
      <c r="L10" s="4" t="str">
        <f t="shared" ca="1" si="0"/>
        <v>=COUNTIF(C$2:C$301,"=1")</v>
      </c>
    </row>
    <row r="11" spans="1:13" x14ac:dyDescent="0.25">
      <c r="A11" s="5">
        <v>109.26366188952285</v>
      </c>
      <c r="B11" s="6">
        <v>134.3998069247296</v>
      </c>
      <c r="C11" s="7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 thickBot="1" x14ac:dyDescent="0.3">
      <c r="A12" s="5">
        <v>86.82226058664935</v>
      </c>
      <c r="B12" s="6">
        <v>42.142784608807531</v>
      </c>
      <c r="C12" s="7">
        <v>0</v>
      </c>
      <c r="D12" s="3"/>
      <c r="E12" s="4" t="s">
        <v>5</v>
      </c>
      <c r="I12" s="4">
        <f>AVERAGEIFS(A$2:A$301,C$2:C$301,"=0")</f>
        <v>95.483898003600643</v>
      </c>
      <c r="J12" s="4" t="str">
        <f ca="1">_xlfn.FORMULATEXT(I12)</f>
        <v>=AVERAGEIFS(A$2:A$301,C$2:C$301,"=0")</v>
      </c>
    </row>
    <row r="13" spans="1:13" ht="15.75" thickBot="1" x14ac:dyDescent="0.3">
      <c r="A13" s="5">
        <v>94.839397549279042</v>
      </c>
      <c r="B13" s="6">
        <v>82.994808559874684</v>
      </c>
      <c r="C13" s="7">
        <v>0</v>
      </c>
      <c r="D13" s="3"/>
      <c r="E13" s="10">
        <f>CORREL(C2:C301, A2:A301)</f>
        <v>0.3260599426992804</v>
      </c>
      <c r="F13" s="4" t="str">
        <f ca="1">_xlfn.FORMULATEXT(E13)</f>
        <v>=CORREL(C2:C301, A2:A301)</v>
      </c>
      <c r="I13" s="4">
        <f>AVERAGEIFS(A$2:A$301,C$2:C$301,"=1")</f>
        <v>104.53660328399533</v>
      </c>
      <c r="J13" s="4" t="str">
        <f ca="1">_xlfn.FORMULATEXT(I13)</f>
        <v>=AVERAGEIFS(A$2:A$301,C$2:C$301,"=1")</v>
      </c>
    </row>
    <row r="14" spans="1:13" x14ac:dyDescent="0.25">
      <c r="A14" s="5">
        <v>92.485851983148379</v>
      </c>
      <c r="B14" s="6">
        <v>84.026288812461246</v>
      </c>
      <c r="C14" s="7">
        <v>0</v>
      </c>
      <c r="D14" s="3"/>
      <c r="I14" s="9">
        <f>GETPIVOTDATA("StdDev V1",$J$22,"V3",0)</f>
        <v>12.720753734246539</v>
      </c>
      <c r="J14" s="4" t="s">
        <v>18</v>
      </c>
    </row>
    <row r="15" spans="1:13" x14ac:dyDescent="0.25">
      <c r="A15" s="5">
        <v>123.45558386459581</v>
      </c>
      <c r="B15" s="6">
        <v>157.9863224061246</v>
      </c>
      <c r="C15" s="7">
        <v>1</v>
      </c>
      <c r="D15" s="3"/>
      <c r="I15" s="9">
        <f>GETPIVOTDATA("StdDev V1",$J$22,"V3",1)</f>
        <v>13.599127638334426</v>
      </c>
      <c r="J15" s="4" t="s">
        <v>19</v>
      </c>
    </row>
    <row r="16" spans="1:13" x14ac:dyDescent="0.25">
      <c r="A16" s="5">
        <v>100.51660695409906</v>
      </c>
      <c r="B16" s="6">
        <v>94.570070990803629</v>
      </c>
      <c r="C16" s="7">
        <v>0</v>
      </c>
      <c r="D16" s="3"/>
    </row>
    <row r="17" spans="1:15" ht="15.75" thickBot="1" x14ac:dyDescent="0.3">
      <c r="A17" s="5">
        <v>92.284145609987604</v>
      </c>
      <c r="B17" s="6">
        <v>78.380233914611026</v>
      </c>
      <c r="C17" s="7">
        <v>1</v>
      </c>
      <c r="D17" s="3"/>
      <c r="E17" s="4" t="s">
        <v>7</v>
      </c>
      <c r="I17" s="4">
        <f>AVERAGEIFS(B$2:B$301,C$2:C$301,"=0")</f>
        <v>81.557133792978547</v>
      </c>
      <c r="J17" s="4" t="str">
        <f ca="1">_xlfn.FORMULATEXT(I17)</f>
        <v>=AVERAGEIFS(B$2:B$301,C$2:C$301,"=0")</v>
      </c>
    </row>
    <row r="18" spans="1:15" ht="15.75" thickBot="1" x14ac:dyDescent="0.3">
      <c r="A18" s="5">
        <v>106.81435031591205</v>
      </c>
      <c r="B18" s="6">
        <v>85.871566051565054</v>
      </c>
      <c r="C18" s="7">
        <v>0</v>
      </c>
      <c r="D18" s="3"/>
      <c r="E18" s="10">
        <f>CORREL(C2:C301,B2:B301)</f>
        <v>0.4757010513701288</v>
      </c>
      <c r="F18" s="4" t="str">
        <f ca="1">_xlfn.FORMULATEXT(E18)</f>
        <v>=CORREL(C2:C301,B2:B301)</v>
      </c>
      <c r="I18" s="4">
        <f>AVERAGEIFS(B$2:B$301,C$2:C$301,"=1")</f>
        <v>118.42958068509841</v>
      </c>
      <c r="J18" s="4" t="str">
        <f ca="1">_xlfn.FORMULATEXT(I18)</f>
        <v>=AVERAGEIFS(B$2:B$301,C$2:C$301,"=1")</v>
      </c>
    </row>
    <row r="19" spans="1:15" x14ac:dyDescent="0.25">
      <c r="A19" s="5">
        <v>114.91479990271148</v>
      </c>
      <c r="B19" s="6">
        <v>145.52150534261332</v>
      </c>
      <c r="C19" s="7">
        <v>1</v>
      </c>
      <c r="D19" s="3"/>
      <c r="I19" s="9">
        <f>GETPIVOTDATA("StdDev of V2",$J$22,"V3",0)</f>
        <v>32.736528685025853</v>
      </c>
      <c r="J19" s="4" t="s">
        <v>16</v>
      </c>
    </row>
    <row r="20" spans="1:15" x14ac:dyDescent="0.25">
      <c r="A20" s="5">
        <v>75.280734045380072</v>
      </c>
      <c r="B20" s="6">
        <v>28.688066388179745</v>
      </c>
      <c r="C20" s="7">
        <v>0</v>
      </c>
      <c r="D20" s="3"/>
      <c r="I20" s="9">
        <f>GETPIVOTDATA("StdDev of V2",$J$22,"V3",1)</f>
        <v>35.611373737763422</v>
      </c>
      <c r="J20" s="4" t="s">
        <v>17</v>
      </c>
      <c r="N20"/>
      <c r="O20"/>
    </row>
    <row r="21" spans="1:15" ht="15.75" thickBot="1" x14ac:dyDescent="0.3">
      <c r="A21" s="5">
        <v>110.5975410203848</v>
      </c>
      <c r="B21" s="6">
        <v>101.5661770857733</v>
      </c>
      <c r="C21" s="7">
        <v>0</v>
      </c>
      <c r="D21" s="3"/>
      <c r="E21" s="4" t="s">
        <v>8</v>
      </c>
      <c r="M21"/>
      <c r="N21"/>
      <c r="O21"/>
    </row>
    <row r="22" spans="1:15" ht="15.75" thickBot="1" x14ac:dyDescent="0.3">
      <c r="A22" s="5">
        <v>103.30726098006896</v>
      </c>
      <c r="B22" s="6">
        <v>124.04124293704417</v>
      </c>
      <c r="C22" s="7">
        <v>1</v>
      </c>
      <c r="D22" s="3"/>
      <c r="E22" s="10">
        <f>CORREL(B2:B301, A2:A301)</f>
        <v>0.90718110354886061</v>
      </c>
      <c r="F22" s="4" t="str">
        <f ca="1">_xlfn.FORMULATEXT(E22)</f>
        <v>=CORREL(B2:B301, A2:A301)</v>
      </c>
      <c r="J22" s="13" t="s">
        <v>20</v>
      </c>
      <c r="K22" t="s">
        <v>24</v>
      </c>
      <c r="L22" t="s">
        <v>23</v>
      </c>
      <c r="M22"/>
      <c r="N22"/>
      <c r="O22"/>
    </row>
    <row r="23" spans="1:15" x14ac:dyDescent="0.25">
      <c r="A23" s="5">
        <v>95.743131945889587</v>
      </c>
      <c r="B23" s="6">
        <v>116.2044280415189</v>
      </c>
      <c r="C23" s="7">
        <v>1</v>
      </c>
      <c r="D23" s="3"/>
      <c r="I23" s="8" t="s">
        <v>25</v>
      </c>
      <c r="J23" s="14">
        <v>0</v>
      </c>
      <c r="K23" s="15">
        <v>12.720753734246539</v>
      </c>
      <c r="L23" s="15">
        <v>32.736528685025853</v>
      </c>
      <c r="M23"/>
      <c r="N23"/>
      <c r="O23"/>
    </row>
    <row r="24" spans="1:15" x14ac:dyDescent="0.25">
      <c r="A24" s="5">
        <v>96.061906589411166</v>
      </c>
      <c r="B24" s="6">
        <v>95.611230395908891</v>
      </c>
      <c r="C24" s="7">
        <v>0</v>
      </c>
      <c r="D24" s="3"/>
      <c r="E24" s="18">
        <f>E22*E18</f>
        <v>0.43154700474130669</v>
      </c>
      <c r="F24" s="4" t="s">
        <v>30</v>
      </c>
      <c r="I24" s="8" t="s">
        <v>25</v>
      </c>
      <c r="J24" s="14">
        <v>1</v>
      </c>
      <c r="K24" s="15">
        <v>13.599127638334426</v>
      </c>
      <c r="L24" s="15">
        <v>35.611373737763422</v>
      </c>
      <c r="M24"/>
      <c r="N24"/>
      <c r="O24"/>
    </row>
    <row r="25" spans="1:15" x14ac:dyDescent="0.25">
      <c r="A25" s="5">
        <v>87.921891207237465</v>
      </c>
      <c r="B25" s="6">
        <v>52.221901108572396</v>
      </c>
      <c r="C25" s="7">
        <v>0</v>
      </c>
      <c r="D25" s="3"/>
      <c r="E25" s="4" t="s">
        <v>32</v>
      </c>
      <c r="I25" s="8" t="s">
        <v>26</v>
      </c>
      <c r="J25" s="14" t="s">
        <v>21</v>
      </c>
      <c r="K25" s="15">
        <v>13.905159389021218</v>
      </c>
      <c r="L25" s="15">
        <v>38.82065735098022</v>
      </c>
      <c r="M25"/>
      <c r="N25"/>
      <c r="O25"/>
    </row>
    <row r="26" spans="1:15" x14ac:dyDescent="0.25">
      <c r="A26" s="5">
        <v>82.934742909703559</v>
      </c>
      <c r="B26" s="6">
        <v>42.224581654389397</v>
      </c>
      <c r="C26" s="7">
        <v>0</v>
      </c>
      <c r="D26" s="3"/>
      <c r="N26"/>
      <c r="O26"/>
    </row>
    <row r="27" spans="1:15" x14ac:dyDescent="0.25">
      <c r="A27" s="5">
        <v>112.80092963319284</v>
      </c>
      <c r="B27" s="6">
        <v>126.28035341600962</v>
      </c>
      <c r="C27" s="7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/>
      <c r="O27"/>
    </row>
    <row r="28" spans="1:15" x14ac:dyDescent="0.25">
      <c r="A28" s="5">
        <v>82.683469171213915</v>
      </c>
      <c r="B28" s="6">
        <v>69.789656605291881</v>
      </c>
      <c r="C28" s="7">
        <v>1</v>
      </c>
      <c r="D28" s="3"/>
      <c r="E28" s="4" t="s">
        <v>11</v>
      </c>
      <c r="F28" s="4" t="s">
        <v>12</v>
      </c>
      <c r="I28"/>
      <c r="J28"/>
      <c r="K28"/>
      <c r="L28"/>
      <c r="M28"/>
      <c r="N28"/>
      <c r="O28"/>
    </row>
    <row r="29" spans="1:15" x14ac:dyDescent="0.25">
      <c r="A29" s="5">
        <v>98.073083197056491</v>
      </c>
      <c r="B29" s="6">
        <v>83.444101302308141</v>
      </c>
      <c r="C29" s="7">
        <v>0</v>
      </c>
      <c r="D29" s="3"/>
      <c r="E29" s="4" t="s">
        <v>10</v>
      </c>
      <c r="F29" s="4" t="s">
        <v>9</v>
      </c>
      <c r="I29"/>
      <c r="N29"/>
      <c r="O29"/>
    </row>
    <row r="30" spans="1:15" x14ac:dyDescent="0.25">
      <c r="A30" s="5">
        <v>90.818533020749044</v>
      </c>
      <c r="B30" s="6">
        <v>54.321620508295481</v>
      </c>
      <c r="C30" s="7">
        <v>0</v>
      </c>
      <c r="D30" s="3"/>
      <c r="J30"/>
      <c r="K30"/>
      <c r="L30"/>
      <c r="M30"/>
      <c r="N30"/>
      <c r="O30"/>
    </row>
    <row r="31" spans="1:15" x14ac:dyDescent="0.25">
      <c r="A31" s="5">
        <v>126.5529817182961</v>
      </c>
      <c r="B31" s="6">
        <v>168.65779485678036</v>
      </c>
      <c r="C31" s="7">
        <v>1</v>
      </c>
      <c r="D31" s="3"/>
      <c r="E31" s="4" t="s">
        <v>15</v>
      </c>
      <c r="I31"/>
      <c r="J31"/>
      <c r="K31"/>
      <c r="L31"/>
      <c r="M31"/>
      <c r="N31"/>
      <c r="O31"/>
    </row>
    <row r="32" spans="1:15" x14ac:dyDescent="0.25">
      <c r="A32" s="5">
        <v>79.646759050574715</v>
      </c>
      <c r="B32" s="6">
        <v>44.561086554303003</v>
      </c>
      <c r="C32" s="7">
        <v>0</v>
      </c>
      <c r="D32" s="3"/>
      <c r="E32" s="4" t="s">
        <v>31</v>
      </c>
      <c r="I32"/>
      <c r="J32"/>
      <c r="K32"/>
      <c r="L32"/>
      <c r="M32"/>
      <c r="N32"/>
      <c r="O32"/>
    </row>
    <row r="33" spans="1:15" x14ac:dyDescent="0.25">
      <c r="A33" s="5">
        <v>119.61181149360836</v>
      </c>
      <c r="B33" s="6">
        <v>151.96849127553287</v>
      </c>
      <c r="C33" s="7">
        <v>1</v>
      </c>
      <c r="D33" s="3"/>
      <c r="E33" s="4" t="s">
        <v>27</v>
      </c>
      <c r="I33"/>
      <c r="J33"/>
      <c r="K33"/>
      <c r="L33"/>
      <c r="M33"/>
      <c r="N33"/>
      <c r="O33"/>
    </row>
    <row r="34" spans="1:15" x14ac:dyDescent="0.25">
      <c r="A34" s="5">
        <v>130.8090628510657</v>
      </c>
      <c r="B34" s="6">
        <v>170.56215602344321</v>
      </c>
      <c r="C34" s="7">
        <v>1</v>
      </c>
      <c r="D34" s="3"/>
      <c r="E34" s="4" t="s">
        <v>29</v>
      </c>
      <c r="I34"/>
      <c r="J34"/>
      <c r="K34"/>
      <c r="L34"/>
      <c r="M34"/>
      <c r="N34"/>
      <c r="O34"/>
    </row>
    <row r="35" spans="1:15" x14ac:dyDescent="0.25">
      <c r="A35" s="5">
        <v>118.0875263466956</v>
      </c>
      <c r="B35" s="6">
        <v>162.24117940576852</v>
      </c>
      <c r="C35" s="7">
        <v>1</v>
      </c>
      <c r="I35"/>
      <c r="J35"/>
      <c r="K35"/>
      <c r="L35"/>
      <c r="M35"/>
      <c r="N35"/>
      <c r="O35"/>
    </row>
    <row r="36" spans="1:15" x14ac:dyDescent="0.25">
      <c r="A36" s="5">
        <v>125.22778895813215</v>
      </c>
      <c r="B36" s="6">
        <v>167.26309673177124</v>
      </c>
      <c r="C36" s="7">
        <v>1</v>
      </c>
      <c r="I36"/>
      <c r="J36"/>
      <c r="K36"/>
      <c r="L36"/>
      <c r="M36"/>
      <c r="N36"/>
      <c r="O36"/>
    </row>
    <row r="37" spans="1:15" x14ac:dyDescent="0.25">
      <c r="A37" s="5">
        <v>107.65556668737267</v>
      </c>
      <c r="B37" s="6">
        <v>125.32455785793455</v>
      </c>
      <c r="C37" s="7">
        <v>0</v>
      </c>
      <c r="I37"/>
      <c r="J37"/>
      <c r="K37"/>
      <c r="L37"/>
      <c r="M37"/>
      <c r="N37"/>
      <c r="O37"/>
    </row>
    <row r="38" spans="1:15" x14ac:dyDescent="0.25">
      <c r="A38" s="5">
        <v>107.05296872342373</v>
      </c>
      <c r="B38" s="6">
        <v>120.85973409837892</v>
      </c>
      <c r="C38" s="7">
        <v>1</v>
      </c>
      <c r="I38"/>
      <c r="J38"/>
      <c r="K38"/>
      <c r="L38"/>
      <c r="M38"/>
      <c r="N38"/>
      <c r="O38"/>
    </row>
    <row r="39" spans="1:15" x14ac:dyDescent="0.25">
      <c r="A39" s="5">
        <v>108.19119542379335</v>
      </c>
      <c r="B39" s="6">
        <v>127.07778960332742</v>
      </c>
      <c r="C39" s="7">
        <v>1</v>
      </c>
      <c r="I39"/>
      <c r="J39"/>
      <c r="K39"/>
      <c r="L39"/>
      <c r="M39"/>
      <c r="N39"/>
      <c r="O39"/>
    </row>
    <row r="40" spans="1:15" x14ac:dyDescent="0.25">
      <c r="A40" s="5">
        <v>105.26794091017138</v>
      </c>
      <c r="B40" s="6">
        <v>100.76775609241399</v>
      </c>
      <c r="C40" s="7">
        <v>0</v>
      </c>
      <c r="I40"/>
      <c r="J40"/>
      <c r="K40"/>
      <c r="L40"/>
      <c r="M40"/>
      <c r="N40"/>
      <c r="O40"/>
    </row>
    <row r="41" spans="1:15" x14ac:dyDescent="0.25">
      <c r="A41" s="5">
        <v>105.67200595560713</v>
      </c>
      <c r="B41" s="6">
        <v>73.819100804865272</v>
      </c>
      <c r="C41" s="7">
        <v>0</v>
      </c>
      <c r="I41"/>
      <c r="J41"/>
      <c r="K41"/>
      <c r="L41"/>
      <c r="M41"/>
      <c r="N41"/>
      <c r="O41"/>
    </row>
    <row r="42" spans="1:15" x14ac:dyDescent="0.25">
      <c r="A42" s="5">
        <v>80.486105620310141</v>
      </c>
      <c r="B42" s="6">
        <v>32.47922191423234</v>
      </c>
      <c r="C42" s="7">
        <v>0</v>
      </c>
      <c r="I42"/>
      <c r="J42"/>
      <c r="K42"/>
      <c r="L42"/>
      <c r="M42"/>
      <c r="N42"/>
      <c r="O42"/>
    </row>
    <row r="43" spans="1:15" x14ac:dyDescent="0.25">
      <c r="A43" s="5">
        <v>125.15617685847906</v>
      </c>
      <c r="B43" s="6">
        <v>174.24673838809122</v>
      </c>
      <c r="C43" s="7">
        <v>1</v>
      </c>
      <c r="I43"/>
      <c r="J43"/>
      <c r="K43"/>
      <c r="L43"/>
      <c r="M43"/>
      <c r="N43"/>
      <c r="O43"/>
    </row>
    <row r="44" spans="1:15" x14ac:dyDescent="0.25">
      <c r="A44" s="5">
        <v>96.730927312857233</v>
      </c>
      <c r="B44" s="6">
        <v>64.63298390309339</v>
      </c>
      <c r="C44" s="7">
        <v>0</v>
      </c>
      <c r="I44"/>
      <c r="J44"/>
      <c r="K44"/>
      <c r="L44"/>
      <c r="M44"/>
      <c r="N44"/>
      <c r="O44"/>
    </row>
    <row r="45" spans="1:15" x14ac:dyDescent="0.25">
      <c r="A45" s="5">
        <v>94.664050818629832</v>
      </c>
      <c r="B45" s="6">
        <v>79.892257115263163</v>
      </c>
      <c r="C45" s="7">
        <v>0</v>
      </c>
      <c r="I45"/>
      <c r="J45"/>
      <c r="K45"/>
      <c r="L45"/>
      <c r="M45"/>
      <c r="N45"/>
      <c r="O45"/>
    </row>
    <row r="46" spans="1:15" x14ac:dyDescent="0.25">
      <c r="A46" s="5">
        <v>98.231527332927243</v>
      </c>
      <c r="B46" s="6">
        <v>100.41064605585589</v>
      </c>
      <c r="C46" s="7">
        <v>1</v>
      </c>
      <c r="I46"/>
      <c r="J46"/>
      <c r="K46"/>
      <c r="L46"/>
      <c r="M46"/>
      <c r="N46"/>
      <c r="O46"/>
    </row>
    <row r="47" spans="1:15" x14ac:dyDescent="0.25">
      <c r="A47" s="5">
        <v>116.32710706454931</v>
      </c>
      <c r="B47" s="6">
        <v>145.1924004074734</v>
      </c>
      <c r="C47" s="7">
        <v>1</v>
      </c>
      <c r="I47"/>
      <c r="J47"/>
      <c r="K47"/>
      <c r="L47"/>
      <c r="M47"/>
      <c r="N47"/>
      <c r="O47"/>
    </row>
    <row r="48" spans="1:15" x14ac:dyDescent="0.25">
      <c r="A48" s="5">
        <v>107.34564050141208</v>
      </c>
      <c r="B48" s="6">
        <v>111.74011283097875</v>
      </c>
      <c r="C48" s="7">
        <v>1</v>
      </c>
      <c r="I48"/>
      <c r="J48"/>
      <c r="K48"/>
      <c r="L48"/>
      <c r="M48"/>
      <c r="N48"/>
      <c r="O48"/>
    </row>
    <row r="49" spans="1:15" x14ac:dyDescent="0.25">
      <c r="A49" s="5">
        <v>100.98481765645114</v>
      </c>
      <c r="B49" s="6">
        <v>105.98594040432739</v>
      </c>
      <c r="C49" s="7">
        <v>0</v>
      </c>
      <c r="I49"/>
      <c r="J49"/>
      <c r="K49"/>
      <c r="L49"/>
      <c r="M49"/>
      <c r="N49"/>
      <c r="O49"/>
    </row>
    <row r="50" spans="1:15" x14ac:dyDescent="0.25">
      <c r="A50" s="5">
        <v>91.004884397373189</v>
      </c>
      <c r="B50" s="6">
        <v>71.368397021528921</v>
      </c>
      <c r="C50" s="7">
        <v>0</v>
      </c>
      <c r="I50"/>
      <c r="J50"/>
      <c r="K50"/>
      <c r="L50"/>
      <c r="M50"/>
      <c r="N50"/>
      <c r="O50"/>
    </row>
    <row r="51" spans="1:15" x14ac:dyDescent="0.25">
      <c r="A51" s="5">
        <v>88.425367777007523</v>
      </c>
      <c r="B51" s="6">
        <v>96.949330546416746</v>
      </c>
      <c r="C51" s="7">
        <v>1</v>
      </c>
      <c r="I51"/>
      <c r="J51"/>
      <c r="K51"/>
      <c r="L51"/>
      <c r="M51"/>
      <c r="N51"/>
      <c r="O51"/>
    </row>
    <row r="52" spans="1:15" x14ac:dyDescent="0.25">
      <c r="A52" s="5">
        <v>100.83404193094304</v>
      </c>
      <c r="B52" s="6">
        <v>105.74194931005692</v>
      </c>
      <c r="C52" s="7">
        <v>1</v>
      </c>
      <c r="I52"/>
      <c r="J52"/>
      <c r="K52"/>
      <c r="L52"/>
      <c r="M52"/>
      <c r="N52"/>
      <c r="O52"/>
    </row>
    <row r="53" spans="1:15" x14ac:dyDescent="0.25">
      <c r="A53" s="5">
        <v>123.23775999111146</v>
      </c>
      <c r="B53" s="6">
        <v>165.7454614982386</v>
      </c>
      <c r="C53" s="7">
        <v>1</v>
      </c>
      <c r="I53"/>
      <c r="J53"/>
      <c r="K53"/>
      <c r="L53"/>
      <c r="M53"/>
      <c r="N53"/>
      <c r="O53"/>
    </row>
    <row r="54" spans="1:15" x14ac:dyDescent="0.25">
      <c r="A54" s="5">
        <v>99.031260862929884</v>
      </c>
      <c r="B54" s="6">
        <v>102.31862537830303</v>
      </c>
      <c r="C54" s="7">
        <v>1</v>
      </c>
      <c r="I54"/>
      <c r="J54"/>
      <c r="K54"/>
      <c r="L54"/>
      <c r="M54"/>
      <c r="N54"/>
      <c r="O54"/>
    </row>
    <row r="55" spans="1:15" x14ac:dyDescent="0.25">
      <c r="A55" s="5">
        <v>122.24016049957454</v>
      </c>
      <c r="B55" s="6">
        <v>177.85451202301326</v>
      </c>
      <c r="C55" s="7">
        <v>1</v>
      </c>
      <c r="I55"/>
      <c r="J55"/>
      <c r="K55"/>
      <c r="L55"/>
      <c r="M55"/>
      <c r="N55"/>
      <c r="O55"/>
    </row>
    <row r="56" spans="1:15" x14ac:dyDescent="0.25">
      <c r="A56" s="5">
        <v>89.467815857715351</v>
      </c>
      <c r="B56" s="6">
        <v>57.211304947359281</v>
      </c>
      <c r="C56" s="7">
        <v>1</v>
      </c>
      <c r="I56"/>
      <c r="J56"/>
      <c r="K56"/>
      <c r="L56"/>
      <c r="M56"/>
      <c r="N56"/>
      <c r="O56"/>
    </row>
    <row r="57" spans="1:15" x14ac:dyDescent="0.25">
      <c r="A57" s="5">
        <v>97.510944031555567</v>
      </c>
      <c r="B57" s="6">
        <v>87.377919664219277</v>
      </c>
      <c r="C57" s="7">
        <v>0</v>
      </c>
      <c r="I57"/>
      <c r="J57"/>
      <c r="K57"/>
      <c r="L57"/>
      <c r="M57"/>
      <c r="N57"/>
      <c r="O57"/>
    </row>
    <row r="58" spans="1:15" x14ac:dyDescent="0.25">
      <c r="A58" s="5">
        <v>114.59730250524942</v>
      </c>
      <c r="B58" s="6">
        <v>122.59360083418794</v>
      </c>
      <c r="C58" s="7">
        <v>0</v>
      </c>
      <c r="I58"/>
      <c r="J58"/>
      <c r="K58"/>
      <c r="L58"/>
      <c r="M58"/>
      <c r="N58"/>
      <c r="O58"/>
    </row>
    <row r="59" spans="1:15" x14ac:dyDescent="0.25">
      <c r="A59" s="5">
        <v>94.053583201539652</v>
      </c>
      <c r="B59" s="6">
        <v>93.77427104950506</v>
      </c>
      <c r="C59" s="7">
        <v>0</v>
      </c>
      <c r="I59"/>
      <c r="J59"/>
      <c r="K59"/>
      <c r="L59"/>
      <c r="M59"/>
      <c r="N59"/>
      <c r="O59"/>
    </row>
    <row r="60" spans="1:15" x14ac:dyDescent="0.25">
      <c r="A60" s="5">
        <v>125.85044586061046</v>
      </c>
      <c r="B60" s="6">
        <v>189.6249772147963</v>
      </c>
      <c r="C60" s="7">
        <v>1</v>
      </c>
      <c r="I60"/>
      <c r="J60"/>
      <c r="K60"/>
      <c r="L60"/>
      <c r="M60"/>
      <c r="N60"/>
      <c r="O60"/>
    </row>
    <row r="61" spans="1:15" x14ac:dyDescent="0.25">
      <c r="A61" s="5">
        <v>88.911807030600755</v>
      </c>
      <c r="B61" s="6">
        <v>76.132912541753186</v>
      </c>
      <c r="C61" s="7">
        <v>0</v>
      </c>
      <c r="I61"/>
      <c r="J61"/>
      <c r="K61"/>
      <c r="L61"/>
      <c r="M61"/>
      <c r="N61"/>
      <c r="O61"/>
    </row>
    <row r="62" spans="1:15" x14ac:dyDescent="0.25">
      <c r="A62" s="5">
        <v>80.724725945035416</v>
      </c>
      <c r="B62" s="6">
        <v>21.393340099106574</v>
      </c>
      <c r="C62" s="7">
        <v>0</v>
      </c>
      <c r="I62"/>
      <c r="J62"/>
      <c r="K62"/>
      <c r="L62"/>
      <c r="M62"/>
      <c r="N62"/>
      <c r="O62"/>
    </row>
    <row r="63" spans="1:15" x14ac:dyDescent="0.25">
      <c r="A63" s="5">
        <v>98.93364041137616</v>
      </c>
      <c r="B63" s="6">
        <v>103.98434273126922</v>
      </c>
      <c r="C63" s="7">
        <v>0</v>
      </c>
      <c r="I63"/>
      <c r="J63"/>
      <c r="K63"/>
      <c r="L63"/>
      <c r="M63"/>
      <c r="N63"/>
      <c r="O63"/>
    </row>
    <row r="64" spans="1:15" x14ac:dyDescent="0.25">
      <c r="A64" s="5">
        <v>79.120681266134625</v>
      </c>
      <c r="B64" s="6">
        <v>67.154698074142829</v>
      </c>
      <c r="C64" s="7">
        <v>0</v>
      </c>
      <c r="I64"/>
      <c r="J64"/>
      <c r="K64"/>
      <c r="L64"/>
      <c r="M64"/>
      <c r="N64"/>
      <c r="O64"/>
    </row>
    <row r="65" spans="1:15" x14ac:dyDescent="0.25">
      <c r="A65" s="5">
        <v>105.05310014791348</v>
      </c>
      <c r="B65" s="6">
        <v>96.620821259269462</v>
      </c>
      <c r="C65" s="7">
        <v>1</v>
      </c>
      <c r="I65"/>
      <c r="J65"/>
      <c r="K65"/>
      <c r="L65"/>
      <c r="M65"/>
      <c r="N65"/>
      <c r="O65"/>
    </row>
    <row r="66" spans="1:15" x14ac:dyDescent="0.25">
      <c r="A66" s="5">
        <v>92.010883766895361</v>
      </c>
      <c r="B66" s="6">
        <v>74.854277343493422</v>
      </c>
      <c r="C66" s="7">
        <v>0</v>
      </c>
      <c r="I66"/>
      <c r="J66"/>
      <c r="K66"/>
      <c r="L66"/>
      <c r="M66"/>
      <c r="N66"/>
      <c r="O66"/>
    </row>
    <row r="67" spans="1:15" x14ac:dyDescent="0.25">
      <c r="A67" s="5">
        <v>113.08342004010463</v>
      </c>
      <c r="B67" s="6">
        <v>119.85430223657545</v>
      </c>
      <c r="C67" s="7">
        <v>1</v>
      </c>
      <c r="I67"/>
      <c r="J67"/>
      <c r="K67"/>
      <c r="L67"/>
      <c r="M67"/>
      <c r="N67"/>
      <c r="O67"/>
    </row>
    <row r="68" spans="1:15" x14ac:dyDescent="0.25">
      <c r="A68" s="5">
        <v>92.397009660244905</v>
      </c>
      <c r="B68" s="6">
        <v>89.727889580644302</v>
      </c>
      <c r="C68" s="7">
        <v>1</v>
      </c>
      <c r="I68"/>
      <c r="J68"/>
      <c r="K68"/>
      <c r="L68"/>
      <c r="M68"/>
      <c r="N68"/>
      <c r="O68"/>
    </row>
    <row r="69" spans="1:15" x14ac:dyDescent="0.25">
      <c r="A69" s="5">
        <v>95.081704481771609</v>
      </c>
      <c r="B69" s="6">
        <v>78.759231855098065</v>
      </c>
      <c r="C69" s="7">
        <v>0</v>
      </c>
      <c r="I69"/>
      <c r="J69"/>
      <c r="K69"/>
      <c r="L69"/>
      <c r="M69"/>
      <c r="N69"/>
      <c r="O69"/>
    </row>
    <row r="70" spans="1:15" x14ac:dyDescent="0.25">
      <c r="A70" s="5">
        <v>110.23483888244763</v>
      </c>
      <c r="B70" s="6">
        <v>130.45868199747389</v>
      </c>
      <c r="C70" s="7">
        <v>1</v>
      </c>
      <c r="I70"/>
      <c r="J70"/>
      <c r="K70"/>
      <c r="L70"/>
      <c r="M70"/>
      <c r="N70"/>
      <c r="O70"/>
    </row>
    <row r="71" spans="1:15" x14ac:dyDescent="0.25">
      <c r="A71" s="5">
        <v>90.158194175351639</v>
      </c>
      <c r="B71" s="6">
        <v>65.809732688199475</v>
      </c>
      <c r="C71" s="7">
        <v>1</v>
      </c>
      <c r="I71"/>
      <c r="J71"/>
      <c r="K71"/>
      <c r="L71"/>
      <c r="M71"/>
      <c r="N71"/>
      <c r="O71"/>
    </row>
    <row r="72" spans="1:15" x14ac:dyDescent="0.25">
      <c r="A72" s="5">
        <v>108.04080134662537</v>
      </c>
      <c r="B72" s="6">
        <v>117.53631472811151</v>
      </c>
      <c r="C72" s="7">
        <v>1</v>
      </c>
      <c r="I72"/>
      <c r="J72"/>
      <c r="K72"/>
      <c r="L72"/>
      <c r="M72"/>
      <c r="N72"/>
      <c r="O72"/>
    </row>
    <row r="73" spans="1:15" x14ac:dyDescent="0.25">
      <c r="A73" s="5">
        <v>100.32390574647212</v>
      </c>
      <c r="B73" s="6">
        <v>99.259544907241519</v>
      </c>
      <c r="C73" s="7">
        <v>0</v>
      </c>
      <c r="I73"/>
      <c r="J73"/>
      <c r="K73"/>
      <c r="L73"/>
      <c r="M73"/>
      <c r="N73"/>
      <c r="O73"/>
    </row>
    <row r="74" spans="1:15" x14ac:dyDescent="0.25">
      <c r="A74" s="5">
        <v>111.44542027035558</v>
      </c>
      <c r="B74" s="6">
        <v>112.3905121537739</v>
      </c>
      <c r="C74" s="7">
        <v>0</v>
      </c>
      <c r="I74"/>
      <c r="J74"/>
      <c r="K74"/>
      <c r="L74"/>
      <c r="M74"/>
      <c r="N74"/>
      <c r="O74"/>
    </row>
    <row r="75" spans="1:15" x14ac:dyDescent="0.25">
      <c r="A75" s="5">
        <v>96.362280486926295</v>
      </c>
      <c r="B75" s="6">
        <v>82.268476018207579</v>
      </c>
      <c r="C75" s="7">
        <v>0</v>
      </c>
      <c r="I75"/>
      <c r="J75"/>
      <c r="K75"/>
      <c r="L75"/>
      <c r="M75"/>
      <c r="N75"/>
      <c r="O75"/>
    </row>
    <row r="76" spans="1:15" x14ac:dyDescent="0.25">
      <c r="A76" s="5">
        <v>76.263976798328457</v>
      </c>
      <c r="B76" s="6">
        <v>27.922467512299562</v>
      </c>
      <c r="C76" s="7">
        <v>0</v>
      </c>
      <c r="I76"/>
      <c r="J76"/>
      <c r="K76"/>
      <c r="L76"/>
      <c r="M76"/>
      <c r="N76"/>
      <c r="O76"/>
    </row>
    <row r="77" spans="1:15" x14ac:dyDescent="0.25">
      <c r="A77" s="5">
        <v>106.06072415491954</v>
      </c>
      <c r="B77" s="6">
        <v>105.10166341946702</v>
      </c>
      <c r="C77" s="7">
        <v>1</v>
      </c>
      <c r="I77"/>
      <c r="J77"/>
      <c r="K77"/>
      <c r="L77"/>
      <c r="M77"/>
      <c r="N77"/>
      <c r="O77"/>
    </row>
    <row r="78" spans="1:15" x14ac:dyDescent="0.25">
      <c r="A78" s="5">
        <v>114.41594163055998</v>
      </c>
      <c r="B78" s="6">
        <v>152.93935277284311</v>
      </c>
      <c r="C78" s="7">
        <v>1</v>
      </c>
      <c r="I78"/>
      <c r="J78"/>
      <c r="K78"/>
      <c r="L78"/>
      <c r="M78"/>
      <c r="N78"/>
      <c r="O78"/>
    </row>
    <row r="79" spans="1:15" x14ac:dyDescent="0.25">
      <c r="A79" s="5">
        <v>99.599982507434419</v>
      </c>
      <c r="B79" s="6">
        <v>86.617069767607362</v>
      </c>
      <c r="C79" s="7">
        <v>0</v>
      </c>
      <c r="I79"/>
      <c r="J79"/>
      <c r="K79"/>
      <c r="L79"/>
      <c r="M79"/>
      <c r="N79"/>
      <c r="O79"/>
    </row>
    <row r="80" spans="1:15" x14ac:dyDescent="0.25">
      <c r="A80" s="5">
        <v>101.76034315770231</v>
      </c>
      <c r="B80" s="6">
        <v>92.466228205095774</v>
      </c>
      <c r="C80" s="7">
        <v>1</v>
      </c>
      <c r="I80"/>
      <c r="J80"/>
      <c r="K80"/>
      <c r="L80"/>
      <c r="M80"/>
      <c r="N80"/>
      <c r="O80"/>
    </row>
    <row r="81" spans="1:15" x14ac:dyDescent="0.25">
      <c r="A81" s="5">
        <v>73.226146842072097</v>
      </c>
      <c r="B81" s="6">
        <v>68.633164294339878</v>
      </c>
      <c r="C81" s="7">
        <v>1</v>
      </c>
      <c r="I81"/>
      <c r="J81"/>
      <c r="K81"/>
      <c r="L81"/>
      <c r="M81"/>
      <c r="N81"/>
      <c r="O81"/>
    </row>
    <row r="82" spans="1:15" x14ac:dyDescent="0.25">
      <c r="A82" s="5">
        <v>127.18671575364323</v>
      </c>
      <c r="B82" s="6">
        <v>185.1563856014975</v>
      </c>
      <c r="C82" s="7">
        <v>1</v>
      </c>
      <c r="I82"/>
      <c r="J82"/>
      <c r="K82"/>
      <c r="L82"/>
      <c r="M82"/>
      <c r="N82"/>
      <c r="O82"/>
    </row>
    <row r="83" spans="1:15" x14ac:dyDescent="0.25">
      <c r="A83" s="5">
        <v>101.06951940289325</v>
      </c>
      <c r="B83" s="6">
        <v>108.80526258633316</v>
      </c>
      <c r="C83" s="7">
        <v>1</v>
      </c>
      <c r="I83"/>
      <c r="J83"/>
      <c r="K83"/>
      <c r="L83"/>
      <c r="M83"/>
      <c r="N83"/>
      <c r="O83"/>
    </row>
    <row r="84" spans="1:15" x14ac:dyDescent="0.25">
      <c r="A84" s="5">
        <v>104.82694508826529</v>
      </c>
      <c r="B84" s="6">
        <v>77.419776026061598</v>
      </c>
      <c r="C84" s="7">
        <v>0</v>
      </c>
      <c r="I84"/>
      <c r="J84"/>
      <c r="K84"/>
      <c r="L84"/>
      <c r="M84"/>
      <c r="N84"/>
      <c r="O84"/>
    </row>
    <row r="85" spans="1:15" x14ac:dyDescent="0.25">
      <c r="A85" s="5">
        <v>83.703304826543302</v>
      </c>
      <c r="B85" s="6">
        <v>43.100967393186963</v>
      </c>
      <c r="C85" s="7">
        <v>0</v>
      </c>
      <c r="I85"/>
      <c r="J85"/>
      <c r="K85"/>
      <c r="L85"/>
      <c r="M85"/>
      <c r="N85"/>
      <c r="O85"/>
    </row>
    <row r="86" spans="1:15" x14ac:dyDescent="0.25">
      <c r="A86" s="5">
        <v>119.14246704262347</v>
      </c>
      <c r="B86" s="6">
        <v>135.57452044930139</v>
      </c>
      <c r="C86" s="7">
        <v>0</v>
      </c>
      <c r="I86"/>
      <c r="J86"/>
      <c r="K86"/>
      <c r="L86"/>
      <c r="M86"/>
      <c r="N86"/>
      <c r="O86"/>
    </row>
    <row r="87" spans="1:15" x14ac:dyDescent="0.25">
      <c r="A87" s="5">
        <v>109.01405872059851</v>
      </c>
      <c r="B87" s="6">
        <v>128.1366330522913</v>
      </c>
      <c r="C87" s="7">
        <v>0</v>
      </c>
      <c r="I87"/>
      <c r="J87"/>
      <c r="K87"/>
      <c r="L87"/>
      <c r="M87"/>
      <c r="N87"/>
      <c r="O87"/>
    </row>
    <row r="88" spans="1:15" x14ac:dyDescent="0.25">
      <c r="A88" s="5">
        <v>106.33277794330736</v>
      </c>
      <c r="B88" s="6">
        <v>125.13506047242774</v>
      </c>
      <c r="C88" s="7">
        <v>0</v>
      </c>
      <c r="I88"/>
      <c r="J88"/>
      <c r="K88"/>
      <c r="L88"/>
      <c r="M88"/>
      <c r="N88"/>
      <c r="O88"/>
    </row>
    <row r="89" spans="1:15" x14ac:dyDescent="0.25">
      <c r="A89" s="5">
        <v>89.322794733486717</v>
      </c>
      <c r="B89" s="6">
        <v>77.101745852818524</v>
      </c>
      <c r="C89" s="7">
        <v>1</v>
      </c>
      <c r="I89"/>
      <c r="J89"/>
      <c r="K89"/>
      <c r="L89"/>
      <c r="M89"/>
      <c r="N89"/>
      <c r="O89"/>
    </row>
    <row r="90" spans="1:15" x14ac:dyDescent="0.25">
      <c r="A90" s="5">
        <v>124.22081716669177</v>
      </c>
      <c r="B90" s="6">
        <v>140.36569084623213</v>
      </c>
      <c r="C90" s="7">
        <v>1</v>
      </c>
      <c r="I90"/>
      <c r="J90"/>
      <c r="K90"/>
      <c r="L90"/>
      <c r="M90"/>
      <c r="N90"/>
      <c r="O90"/>
    </row>
    <row r="91" spans="1:15" x14ac:dyDescent="0.25">
      <c r="A91" s="5">
        <v>131.93937960630655</v>
      </c>
      <c r="B91" s="6">
        <v>182.1628124507121</v>
      </c>
      <c r="C91" s="7">
        <v>1</v>
      </c>
      <c r="I91"/>
      <c r="J91"/>
      <c r="K91"/>
      <c r="L91"/>
      <c r="M91"/>
      <c r="N91"/>
      <c r="O91"/>
    </row>
    <row r="92" spans="1:15" x14ac:dyDescent="0.25">
      <c r="A92" s="5">
        <v>99.997888362598147</v>
      </c>
      <c r="B92" s="6">
        <v>74.349129696958514</v>
      </c>
      <c r="C92" s="7">
        <v>0</v>
      </c>
      <c r="I92"/>
      <c r="J92"/>
      <c r="K92"/>
      <c r="L92"/>
      <c r="M92"/>
      <c r="N92"/>
      <c r="O92"/>
    </row>
    <row r="93" spans="1:15" x14ac:dyDescent="0.25">
      <c r="A93" s="5">
        <v>117.87095550346913</v>
      </c>
      <c r="B93" s="6">
        <v>167.01020040392925</v>
      </c>
      <c r="C93" s="7">
        <v>1</v>
      </c>
      <c r="I93"/>
      <c r="J93"/>
      <c r="K93"/>
      <c r="L93"/>
      <c r="M93"/>
      <c r="N93"/>
      <c r="O93"/>
    </row>
    <row r="94" spans="1:15" x14ac:dyDescent="0.25">
      <c r="A94" s="5">
        <v>86.546049939904037</v>
      </c>
      <c r="B94" s="6">
        <v>82.665937397759649</v>
      </c>
      <c r="C94" s="7">
        <v>1</v>
      </c>
      <c r="I94"/>
      <c r="J94"/>
      <c r="K94"/>
      <c r="L94"/>
      <c r="M94"/>
      <c r="N94"/>
      <c r="O94"/>
    </row>
    <row r="95" spans="1:15" x14ac:dyDescent="0.25">
      <c r="A95" s="5">
        <v>78.156001523985069</v>
      </c>
      <c r="B95" s="6">
        <v>48.728812425392654</v>
      </c>
      <c r="C95" s="7">
        <v>1</v>
      </c>
      <c r="I95"/>
      <c r="J95"/>
      <c r="K95"/>
      <c r="L95"/>
      <c r="M95"/>
      <c r="N95"/>
      <c r="O95"/>
    </row>
    <row r="96" spans="1:15" x14ac:dyDescent="0.25">
      <c r="A96" s="5">
        <v>109.67904790601467</v>
      </c>
      <c r="B96" s="6">
        <v>95.454453770765014</v>
      </c>
      <c r="C96" s="7">
        <v>0</v>
      </c>
      <c r="I96"/>
      <c r="J96"/>
      <c r="K96"/>
      <c r="L96"/>
      <c r="M96"/>
      <c r="N96"/>
      <c r="O96"/>
    </row>
    <row r="97" spans="1:15" x14ac:dyDescent="0.25">
      <c r="A97" s="5">
        <v>67.283332557473088</v>
      </c>
      <c r="B97" s="6">
        <v>15.717827393536496</v>
      </c>
      <c r="C97" s="7">
        <v>0</v>
      </c>
      <c r="I97"/>
      <c r="J97"/>
      <c r="K97"/>
      <c r="L97"/>
      <c r="M97"/>
      <c r="N97"/>
      <c r="O97"/>
    </row>
    <row r="98" spans="1:15" x14ac:dyDescent="0.25">
      <c r="A98" s="5">
        <v>92.857285364794848</v>
      </c>
      <c r="B98" s="6">
        <v>122.80825752501067</v>
      </c>
      <c r="C98" s="7">
        <v>1</v>
      </c>
      <c r="I98"/>
      <c r="J98"/>
      <c r="K98"/>
      <c r="L98"/>
      <c r="M98"/>
      <c r="N98"/>
      <c r="O98"/>
    </row>
    <row r="99" spans="1:15" x14ac:dyDescent="0.25">
      <c r="A99" s="5">
        <v>80.312121968244739</v>
      </c>
      <c r="B99" s="6">
        <v>46.093214865013621</v>
      </c>
      <c r="C99" s="7">
        <v>0</v>
      </c>
      <c r="I99"/>
      <c r="J99"/>
      <c r="K99"/>
      <c r="L99"/>
      <c r="M99"/>
      <c r="N99"/>
      <c r="O99"/>
    </row>
    <row r="100" spans="1:15" x14ac:dyDescent="0.25">
      <c r="A100" s="5">
        <v>83.395702824253604</v>
      </c>
      <c r="B100" s="6">
        <v>88.193946356551095</v>
      </c>
      <c r="C100" s="7">
        <v>0</v>
      </c>
      <c r="I100"/>
      <c r="J100"/>
      <c r="K100"/>
      <c r="L100"/>
      <c r="M100"/>
      <c r="N100"/>
      <c r="O100"/>
    </row>
    <row r="101" spans="1:15" x14ac:dyDescent="0.25">
      <c r="A101" s="5">
        <v>102.36537692779396</v>
      </c>
      <c r="B101" s="6">
        <v>121.58691038922741</v>
      </c>
      <c r="C101" s="7">
        <v>1</v>
      </c>
      <c r="I101"/>
      <c r="J101"/>
      <c r="K101"/>
      <c r="L101"/>
      <c r="M101"/>
      <c r="N101"/>
      <c r="O101"/>
    </row>
    <row r="102" spans="1:15" x14ac:dyDescent="0.25">
      <c r="A102" s="5">
        <v>92.942219502456311</v>
      </c>
      <c r="B102" s="6">
        <v>103.4187542869815</v>
      </c>
      <c r="C102" s="7">
        <v>0</v>
      </c>
      <c r="I102"/>
      <c r="J102"/>
      <c r="K102"/>
      <c r="L102"/>
      <c r="M102"/>
      <c r="N102"/>
      <c r="O102"/>
    </row>
    <row r="103" spans="1:15" x14ac:dyDescent="0.25">
      <c r="A103" s="5">
        <v>95.484524949843347</v>
      </c>
      <c r="B103" s="6">
        <v>85.276962141595931</v>
      </c>
      <c r="C103" s="7">
        <v>1</v>
      </c>
      <c r="I103"/>
      <c r="J103"/>
      <c r="K103"/>
      <c r="L103"/>
      <c r="M103"/>
      <c r="N103"/>
      <c r="O103"/>
    </row>
    <row r="104" spans="1:15" x14ac:dyDescent="0.25">
      <c r="A104" s="5">
        <v>113.55599625906154</v>
      </c>
      <c r="B104" s="6">
        <v>134.48250360764459</v>
      </c>
      <c r="C104" s="7">
        <v>1</v>
      </c>
      <c r="I104"/>
      <c r="J104"/>
      <c r="K104"/>
      <c r="L104"/>
      <c r="M104"/>
      <c r="N104"/>
      <c r="O104"/>
    </row>
    <row r="105" spans="1:15" x14ac:dyDescent="0.25">
      <c r="A105" s="5">
        <v>111.07872141593781</v>
      </c>
      <c r="B105" s="6">
        <v>116.46162564383057</v>
      </c>
      <c r="C105" s="7">
        <v>1</v>
      </c>
      <c r="I105"/>
      <c r="J105"/>
      <c r="K105"/>
      <c r="L105"/>
      <c r="M105"/>
      <c r="N105"/>
      <c r="O105"/>
    </row>
    <row r="106" spans="1:15" x14ac:dyDescent="0.25">
      <c r="A106" s="5">
        <v>110.71073064319134</v>
      </c>
      <c r="B106" s="6">
        <v>137.1584487269385</v>
      </c>
      <c r="C106" s="7">
        <v>1</v>
      </c>
      <c r="I106"/>
      <c r="J106"/>
      <c r="K106"/>
      <c r="L106"/>
      <c r="M106"/>
      <c r="N106"/>
      <c r="O106"/>
    </row>
    <row r="107" spans="1:15" x14ac:dyDescent="0.25">
      <c r="A107" s="5">
        <v>86.31830324603068</v>
      </c>
      <c r="B107" s="6">
        <v>74.634232981025349</v>
      </c>
      <c r="C107" s="7">
        <v>0</v>
      </c>
      <c r="I107"/>
      <c r="J107"/>
      <c r="K107"/>
      <c r="L107"/>
      <c r="M107"/>
      <c r="N107"/>
      <c r="O107"/>
    </row>
    <row r="108" spans="1:15" x14ac:dyDescent="0.25">
      <c r="A108" s="5">
        <v>98.004385990280028</v>
      </c>
      <c r="B108" s="6">
        <v>91.518156997014103</v>
      </c>
      <c r="C108" s="7">
        <v>0</v>
      </c>
      <c r="I108"/>
      <c r="J108"/>
      <c r="K108"/>
      <c r="L108"/>
      <c r="M108"/>
      <c r="N108"/>
      <c r="O108"/>
    </row>
    <row r="109" spans="1:15" x14ac:dyDescent="0.25">
      <c r="A109" s="5">
        <v>94.88411605418473</v>
      </c>
      <c r="B109" s="6">
        <v>131.77440140300894</v>
      </c>
      <c r="C109" s="7">
        <v>1</v>
      </c>
      <c r="I109"/>
      <c r="J109"/>
      <c r="K109"/>
      <c r="L109"/>
      <c r="M109"/>
      <c r="N109"/>
      <c r="O109"/>
    </row>
    <row r="110" spans="1:15" x14ac:dyDescent="0.25">
      <c r="A110" s="5">
        <v>87.488989187763679</v>
      </c>
      <c r="B110" s="6">
        <v>61.631455543083078</v>
      </c>
      <c r="C110" s="7">
        <v>0</v>
      </c>
      <c r="I110"/>
      <c r="J110"/>
      <c r="K110"/>
      <c r="L110"/>
      <c r="M110"/>
      <c r="N110"/>
      <c r="O110"/>
    </row>
    <row r="111" spans="1:15" x14ac:dyDescent="0.25">
      <c r="A111" s="5">
        <v>112.19345158857394</v>
      </c>
      <c r="B111" s="6">
        <v>137.86675501096789</v>
      </c>
      <c r="C111" s="7">
        <v>1</v>
      </c>
      <c r="I111"/>
      <c r="J111"/>
      <c r="K111"/>
      <c r="L111"/>
      <c r="M111"/>
      <c r="N111"/>
      <c r="O111"/>
    </row>
    <row r="112" spans="1:15" x14ac:dyDescent="0.25">
      <c r="A112" s="5">
        <v>99.085007159350909</v>
      </c>
      <c r="B112" s="6">
        <v>117.15374346016554</v>
      </c>
      <c r="C112" s="7">
        <v>1</v>
      </c>
      <c r="I112"/>
      <c r="J112"/>
      <c r="K112"/>
      <c r="L112"/>
      <c r="M112"/>
      <c r="N112"/>
      <c r="O112"/>
    </row>
    <row r="113" spans="1:15" x14ac:dyDescent="0.25">
      <c r="A113" s="5">
        <v>116.6014206806887</v>
      </c>
      <c r="B113" s="6">
        <v>141.1120190149326</v>
      </c>
      <c r="C113" s="7">
        <v>1</v>
      </c>
      <c r="I113"/>
      <c r="J113"/>
      <c r="K113"/>
      <c r="L113"/>
      <c r="M113"/>
      <c r="N113"/>
      <c r="O113"/>
    </row>
    <row r="114" spans="1:15" x14ac:dyDescent="0.25">
      <c r="A114" s="5">
        <v>103.48583845500562</v>
      </c>
      <c r="B114" s="6">
        <v>118.14603342607984</v>
      </c>
      <c r="C114" s="7">
        <v>0</v>
      </c>
      <c r="I114"/>
      <c r="J114"/>
      <c r="K114"/>
      <c r="L114"/>
      <c r="M114"/>
      <c r="N114"/>
      <c r="O114"/>
    </row>
    <row r="115" spans="1:15" x14ac:dyDescent="0.25">
      <c r="A115" s="5">
        <v>90.960629850685464</v>
      </c>
      <c r="B115" s="6">
        <v>67.877866521470011</v>
      </c>
      <c r="C115" s="7">
        <v>0</v>
      </c>
      <c r="I115"/>
      <c r="J115"/>
      <c r="K115"/>
      <c r="L115"/>
      <c r="M115"/>
      <c r="N115"/>
      <c r="O115"/>
    </row>
    <row r="116" spans="1:15" x14ac:dyDescent="0.25">
      <c r="A116" s="5">
        <v>111.54744231046924</v>
      </c>
      <c r="B116" s="6">
        <v>147.2492841377437</v>
      </c>
      <c r="C116" s="7">
        <v>1</v>
      </c>
      <c r="I116"/>
      <c r="J116"/>
      <c r="K116"/>
      <c r="L116"/>
      <c r="M116"/>
      <c r="N116"/>
      <c r="O116"/>
    </row>
    <row r="117" spans="1:15" x14ac:dyDescent="0.25">
      <c r="A117" s="5">
        <v>104.53650145761651</v>
      </c>
      <c r="B117" s="6">
        <v>109.98369865108084</v>
      </c>
      <c r="C117" s="7">
        <v>1</v>
      </c>
      <c r="I117"/>
      <c r="J117"/>
      <c r="K117"/>
      <c r="L117"/>
      <c r="M117"/>
      <c r="N117"/>
      <c r="O117"/>
    </row>
    <row r="118" spans="1:15" x14ac:dyDescent="0.25">
      <c r="A118" s="5">
        <v>106.23607444392886</v>
      </c>
      <c r="B118" s="6">
        <v>110.14264241956144</v>
      </c>
      <c r="C118" s="7">
        <v>0</v>
      </c>
      <c r="I118"/>
      <c r="J118"/>
      <c r="K118"/>
      <c r="L118"/>
      <c r="M118"/>
      <c r="N118"/>
      <c r="O118"/>
    </row>
    <row r="119" spans="1:15" x14ac:dyDescent="0.25">
      <c r="A119" s="5">
        <v>93.192021677913715</v>
      </c>
      <c r="B119" s="6">
        <v>95.826752138932903</v>
      </c>
      <c r="C119" s="7">
        <v>0</v>
      </c>
      <c r="I119"/>
      <c r="J119"/>
      <c r="K119"/>
      <c r="L119"/>
      <c r="M119"/>
      <c r="N119"/>
      <c r="O119"/>
    </row>
    <row r="120" spans="1:15" x14ac:dyDescent="0.25">
      <c r="A120" s="5">
        <v>103.16695011386119</v>
      </c>
      <c r="B120" s="6">
        <v>90.836830472251719</v>
      </c>
      <c r="C120" s="7">
        <v>0</v>
      </c>
      <c r="I120"/>
      <c r="J120"/>
      <c r="K120"/>
      <c r="L120"/>
      <c r="M120"/>
      <c r="N120"/>
      <c r="O120"/>
    </row>
    <row r="121" spans="1:15" x14ac:dyDescent="0.25">
      <c r="A121" s="5">
        <v>109.09371103914813</v>
      </c>
      <c r="B121" s="6">
        <v>107.94883458545588</v>
      </c>
      <c r="C121" s="7">
        <v>0</v>
      </c>
      <c r="I121"/>
      <c r="J121"/>
      <c r="K121"/>
      <c r="L121"/>
      <c r="M121"/>
      <c r="N121"/>
      <c r="O121"/>
    </row>
    <row r="122" spans="1:15" x14ac:dyDescent="0.25">
      <c r="A122" s="5">
        <v>95.995956465455038</v>
      </c>
      <c r="B122" s="6">
        <v>70.053710457738944</v>
      </c>
      <c r="C122" s="7">
        <v>0</v>
      </c>
      <c r="I122"/>
      <c r="J122"/>
      <c r="K122"/>
      <c r="L122"/>
      <c r="M122"/>
      <c r="N122"/>
      <c r="O122"/>
    </row>
    <row r="123" spans="1:15" x14ac:dyDescent="0.25">
      <c r="A123" s="5">
        <v>71.985319779689505</v>
      </c>
      <c r="B123" s="6">
        <v>36.91932187296414</v>
      </c>
      <c r="C123" s="7">
        <v>1</v>
      </c>
      <c r="I123"/>
      <c r="J123"/>
      <c r="K123"/>
      <c r="L123"/>
      <c r="M123"/>
      <c r="N123"/>
      <c r="O123"/>
    </row>
    <row r="124" spans="1:15" x14ac:dyDescent="0.25">
      <c r="A124" s="5">
        <v>106.42363479604995</v>
      </c>
      <c r="B124" s="6">
        <v>121.35414953077127</v>
      </c>
      <c r="C124" s="7">
        <v>1</v>
      </c>
      <c r="I124"/>
      <c r="J124"/>
      <c r="K124"/>
      <c r="L124"/>
      <c r="M124"/>
      <c r="N124"/>
      <c r="O124"/>
    </row>
    <row r="125" spans="1:15" x14ac:dyDescent="0.25">
      <c r="A125" s="5">
        <v>104.94145274692562</v>
      </c>
      <c r="B125" s="6">
        <v>115.54111608205019</v>
      </c>
      <c r="C125" s="7">
        <v>1</v>
      </c>
      <c r="I125"/>
      <c r="J125"/>
      <c r="K125"/>
      <c r="L125"/>
      <c r="M125"/>
      <c r="N125"/>
      <c r="O125"/>
    </row>
    <row r="126" spans="1:15" x14ac:dyDescent="0.25">
      <c r="A126" s="5">
        <v>91.345475946353901</v>
      </c>
      <c r="B126" s="6">
        <v>60.238461232885669</v>
      </c>
      <c r="C126" s="7">
        <v>0</v>
      </c>
      <c r="I126"/>
      <c r="J126"/>
      <c r="K126"/>
      <c r="L126"/>
      <c r="M126"/>
      <c r="N126"/>
      <c r="O126"/>
    </row>
    <row r="127" spans="1:15" x14ac:dyDescent="0.25">
      <c r="A127" s="5">
        <v>69.540461846688743</v>
      </c>
      <c r="B127" s="6">
        <v>11.129504220132901</v>
      </c>
      <c r="C127" s="7">
        <v>0</v>
      </c>
      <c r="I127"/>
      <c r="J127"/>
      <c r="K127"/>
      <c r="L127"/>
      <c r="M127"/>
      <c r="N127"/>
      <c r="O127"/>
    </row>
    <row r="128" spans="1:15" x14ac:dyDescent="0.25">
      <c r="A128" s="5">
        <v>76.888622210353233</v>
      </c>
      <c r="B128" s="6">
        <v>40.146594496658828</v>
      </c>
      <c r="C128" s="7">
        <v>0</v>
      </c>
      <c r="I128"/>
      <c r="J128"/>
      <c r="K128"/>
      <c r="L128"/>
      <c r="M128"/>
      <c r="N128"/>
      <c r="O128"/>
    </row>
    <row r="129" spans="1:15" x14ac:dyDescent="0.25">
      <c r="A129" s="5">
        <v>104.70826413146887</v>
      </c>
      <c r="B129" s="6">
        <v>129.04335568839829</v>
      </c>
      <c r="C129" s="7">
        <v>1</v>
      </c>
      <c r="I129"/>
      <c r="J129"/>
      <c r="K129"/>
      <c r="L129"/>
      <c r="M129"/>
      <c r="N129"/>
      <c r="O129"/>
    </row>
    <row r="130" spans="1:15" x14ac:dyDescent="0.25">
      <c r="A130" s="5">
        <v>113.40603567286027</v>
      </c>
      <c r="B130" s="6">
        <v>131.39195015226153</v>
      </c>
      <c r="C130" s="7">
        <v>1</v>
      </c>
      <c r="I130"/>
      <c r="J130"/>
      <c r="K130"/>
      <c r="L130"/>
      <c r="M130"/>
      <c r="N130"/>
      <c r="O130"/>
    </row>
    <row r="131" spans="1:15" x14ac:dyDescent="0.25">
      <c r="A131" s="5">
        <v>102.20944214702617</v>
      </c>
      <c r="B131" s="6">
        <v>96.438241267695247</v>
      </c>
      <c r="C131" s="7">
        <v>1</v>
      </c>
      <c r="I131"/>
      <c r="J131"/>
      <c r="K131"/>
      <c r="L131"/>
      <c r="M131"/>
      <c r="N131"/>
      <c r="O131"/>
    </row>
    <row r="132" spans="1:15" x14ac:dyDescent="0.25">
      <c r="A132" s="5">
        <v>99.201615836290983</v>
      </c>
      <c r="B132" s="6">
        <v>91.759842840142539</v>
      </c>
      <c r="C132" s="7">
        <v>1</v>
      </c>
      <c r="I132"/>
      <c r="J132"/>
      <c r="K132"/>
      <c r="L132"/>
      <c r="M132"/>
      <c r="N132"/>
      <c r="O132"/>
    </row>
    <row r="133" spans="1:15" x14ac:dyDescent="0.25">
      <c r="A133" s="5">
        <v>108.44287767064111</v>
      </c>
      <c r="B133" s="6">
        <v>109.59508284046198</v>
      </c>
      <c r="C133" s="7">
        <v>0</v>
      </c>
      <c r="I133"/>
      <c r="J133"/>
      <c r="K133"/>
      <c r="L133"/>
      <c r="M133"/>
      <c r="N133"/>
      <c r="O133"/>
    </row>
    <row r="134" spans="1:15" x14ac:dyDescent="0.25">
      <c r="A134" s="5">
        <v>92.136538599939968</v>
      </c>
      <c r="B134" s="6">
        <v>70.84927222935859</v>
      </c>
      <c r="C134" s="7">
        <v>1</v>
      </c>
      <c r="I134"/>
      <c r="J134"/>
      <c r="K134"/>
      <c r="L134"/>
      <c r="M134"/>
      <c r="N134"/>
      <c r="O134"/>
    </row>
    <row r="135" spans="1:15" x14ac:dyDescent="0.25">
      <c r="A135" s="5">
        <v>96.555733653076558</v>
      </c>
      <c r="B135" s="6">
        <v>66.486136152391737</v>
      </c>
      <c r="C135" s="7">
        <v>1</v>
      </c>
      <c r="I135"/>
      <c r="J135"/>
      <c r="K135"/>
      <c r="L135"/>
      <c r="M135"/>
      <c r="N135"/>
      <c r="O135"/>
    </row>
    <row r="136" spans="1:15" x14ac:dyDescent="0.25">
      <c r="A136" s="5">
        <v>104.3268097234245</v>
      </c>
      <c r="B136" s="6">
        <v>139.18373470723401</v>
      </c>
      <c r="C136" s="7">
        <v>1</v>
      </c>
      <c r="I136"/>
      <c r="J136"/>
      <c r="K136"/>
      <c r="L136"/>
      <c r="M136"/>
      <c r="N136"/>
      <c r="O136"/>
    </row>
    <row r="137" spans="1:15" x14ac:dyDescent="0.25">
      <c r="A137" s="5">
        <v>76.700513640876281</v>
      </c>
      <c r="B137" s="6">
        <v>25.305330486038205</v>
      </c>
      <c r="C137" s="7">
        <v>0</v>
      </c>
      <c r="I137"/>
      <c r="J137"/>
      <c r="K137"/>
      <c r="L137"/>
      <c r="M137"/>
      <c r="N137"/>
      <c r="O137"/>
    </row>
    <row r="138" spans="1:15" x14ac:dyDescent="0.25">
      <c r="A138" s="5">
        <v>77.241602964869131</v>
      </c>
      <c r="B138" s="6">
        <v>30.300044736514739</v>
      </c>
      <c r="C138" s="7">
        <v>0</v>
      </c>
      <c r="I138"/>
      <c r="J138"/>
      <c r="K138"/>
      <c r="L138"/>
      <c r="M138"/>
      <c r="N138"/>
      <c r="O138"/>
    </row>
    <row r="139" spans="1:15" x14ac:dyDescent="0.25">
      <c r="A139" s="5">
        <v>88.073751268884536</v>
      </c>
      <c r="B139" s="6">
        <v>35.071670747757025</v>
      </c>
      <c r="C139" s="7">
        <v>0</v>
      </c>
      <c r="I139"/>
      <c r="J139"/>
      <c r="K139"/>
      <c r="L139"/>
      <c r="M139"/>
      <c r="N139"/>
      <c r="O139"/>
    </row>
    <row r="140" spans="1:15" x14ac:dyDescent="0.25">
      <c r="A140" s="5">
        <v>115.60415394237603</v>
      </c>
      <c r="B140" s="6">
        <v>146.35410862819344</v>
      </c>
      <c r="C140" s="7">
        <v>0</v>
      </c>
      <c r="I140"/>
      <c r="J140"/>
      <c r="K140"/>
      <c r="L140"/>
      <c r="M140"/>
      <c r="N140"/>
      <c r="O140"/>
    </row>
    <row r="141" spans="1:15" x14ac:dyDescent="0.25">
      <c r="A141" s="5">
        <v>84.073440089080975</v>
      </c>
      <c r="B141" s="6">
        <v>39.146370252622532</v>
      </c>
      <c r="C141" s="7">
        <v>0</v>
      </c>
      <c r="I141"/>
      <c r="J141"/>
      <c r="K141"/>
      <c r="L141"/>
      <c r="M141"/>
      <c r="N141"/>
      <c r="O141"/>
    </row>
    <row r="142" spans="1:15" x14ac:dyDescent="0.25">
      <c r="A142" s="5">
        <v>103.78264506783664</v>
      </c>
      <c r="B142" s="6">
        <v>123.72981244389136</v>
      </c>
      <c r="C142" s="7">
        <v>1</v>
      </c>
      <c r="I142"/>
      <c r="J142"/>
      <c r="K142"/>
      <c r="L142"/>
      <c r="M142"/>
      <c r="N142"/>
      <c r="O142"/>
    </row>
    <row r="143" spans="1:15" x14ac:dyDescent="0.25">
      <c r="A143" s="5">
        <v>82.45726747659738</v>
      </c>
      <c r="B143" s="6">
        <v>37.337549631242638</v>
      </c>
      <c r="C143" s="7">
        <v>0</v>
      </c>
      <c r="I143"/>
      <c r="J143"/>
      <c r="K143"/>
      <c r="L143"/>
      <c r="M143"/>
      <c r="N143"/>
      <c r="O143"/>
    </row>
    <row r="144" spans="1:15" x14ac:dyDescent="0.25">
      <c r="A144" s="5">
        <v>130.01068877598738</v>
      </c>
      <c r="B144" s="6">
        <v>157.70241846138902</v>
      </c>
      <c r="C144" s="7">
        <v>1</v>
      </c>
      <c r="I144"/>
      <c r="J144"/>
      <c r="K144"/>
      <c r="L144"/>
      <c r="M144"/>
      <c r="N144"/>
      <c r="O144"/>
    </row>
    <row r="145" spans="1:15" x14ac:dyDescent="0.25">
      <c r="A145" s="5">
        <v>118.78895063035267</v>
      </c>
      <c r="B145" s="6">
        <v>142.47541930371494</v>
      </c>
      <c r="C145" s="7">
        <v>1</v>
      </c>
      <c r="I145"/>
      <c r="J145"/>
      <c r="K145"/>
      <c r="L145"/>
      <c r="M145"/>
      <c r="N145"/>
      <c r="O145"/>
    </row>
    <row r="146" spans="1:15" x14ac:dyDescent="0.25">
      <c r="A146" s="5">
        <v>97.032691545894281</v>
      </c>
      <c r="B146" s="6">
        <v>84.205616338583951</v>
      </c>
      <c r="C146" s="7">
        <v>1</v>
      </c>
      <c r="I146"/>
      <c r="J146"/>
      <c r="K146"/>
      <c r="L146"/>
      <c r="M146"/>
      <c r="N146"/>
      <c r="O146"/>
    </row>
    <row r="147" spans="1:15" x14ac:dyDescent="0.25">
      <c r="A147" s="5">
        <v>88.874087666018099</v>
      </c>
      <c r="B147" s="6">
        <v>52.901783330494247</v>
      </c>
      <c r="C147" s="7">
        <v>0</v>
      </c>
      <c r="I147"/>
      <c r="J147"/>
      <c r="K147"/>
      <c r="L147"/>
      <c r="M147"/>
      <c r="N147"/>
      <c r="O147"/>
    </row>
    <row r="148" spans="1:15" x14ac:dyDescent="0.25">
      <c r="A148" s="5">
        <v>93.550294034081432</v>
      </c>
      <c r="B148" s="6">
        <v>98.371877698487964</v>
      </c>
      <c r="C148" s="7">
        <v>1</v>
      </c>
      <c r="I148"/>
      <c r="J148"/>
      <c r="K148"/>
      <c r="L148"/>
      <c r="M148"/>
      <c r="N148"/>
      <c r="O148"/>
    </row>
    <row r="149" spans="1:15" x14ac:dyDescent="0.25">
      <c r="A149" s="5">
        <v>88.60272833075004</v>
      </c>
      <c r="B149" s="6">
        <v>81.490195139231375</v>
      </c>
      <c r="C149" s="7">
        <v>1</v>
      </c>
      <c r="I149"/>
      <c r="J149"/>
      <c r="K149"/>
      <c r="L149"/>
      <c r="M149"/>
      <c r="N149"/>
      <c r="O149"/>
    </row>
    <row r="150" spans="1:15" x14ac:dyDescent="0.25">
      <c r="A150" s="5">
        <v>99.853870726662592</v>
      </c>
      <c r="B150" s="6">
        <v>100.29592907842849</v>
      </c>
      <c r="C150" s="7">
        <v>1</v>
      </c>
      <c r="I150"/>
      <c r="J150"/>
      <c r="K150"/>
      <c r="L150"/>
      <c r="M150"/>
      <c r="N150"/>
      <c r="O150"/>
    </row>
    <row r="151" spans="1:15" x14ac:dyDescent="0.25">
      <c r="A151" s="5">
        <v>95.237491544257821</v>
      </c>
      <c r="B151" s="6">
        <v>62.020951309786739</v>
      </c>
      <c r="C151" s="7">
        <v>0</v>
      </c>
      <c r="I151"/>
      <c r="J151"/>
      <c r="K151"/>
      <c r="L151"/>
      <c r="M151"/>
      <c r="N151"/>
      <c r="O151"/>
    </row>
    <row r="152" spans="1:15" x14ac:dyDescent="0.25">
      <c r="A152" s="5">
        <v>91.21783497090864</v>
      </c>
      <c r="B152" s="6">
        <v>47.226498720561757</v>
      </c>
      <c r="C152" s="7">
        <v>0</v>
      </c>
      <c r="I152"/>
      <c r="J152"/>
      <c r="K152"/>
      <c r="L152"/>
      <c r="M152"/>
      <c r="N152"/>
      <c r="O152"/>
    </row>
    <row r="153" spans="1:15" x14ac:dyDescent="0.25">
      <c r="A153" s="5">
        <v>121.26776695148698</v>
      </c>
      <c r="B153" s="6">
        <v>149.22257447934945</v>
      </c>
      <c r="C153" s="7">
        <v>1</v>
      </c>
      <c r="I153"/>
      <c r="J153"/>
      <c r="K153"/>
      <c r="L153"/>
      <c r="M153"/>
      <c r="N153"/>
      <c r="O153"/>
    </row>
    <row r="154" spans="1:15" x14ac:dyDescent="0.25">
      <c r="A154" s="5">
        <v>89.907378158692609</v>
      </c>
      <c r="B154" s="6">
        <v>79.130477182245542</v>
      </c>
      <c r="C154" s="7">
        <v>0</v>
      </c>
      <c r="I154"/>
      <c r="J154"/>
      <c r="K154"/>
      <c r="L154"/>
      <c r="M154"/>
      <c r="N154"/>
      <c r="O154"/>
    </row>
    <row r="155" spans="1:15" x14ac:dyDescent="0.25">
      <c r="A155" s="5">
        <v>86.029953873058588</v>
      </c>
      <c r="B155" s="6">
        <v>76.516691317238397</v>
      </c>
      <c r="C155" s="7">
        <v>0</v>
      </c>
      <c r="I155"/>
      <c r="J155"/>
      <c r="K155"/>
      <c r="L155"/>
      <c r="M155"/>
      <c r="N155"/>
      <c r="O155"/>
    </row>
    <row r="156" spans="1:15" x14ac:dyDescent="0.25">
      <c r="A156" s="5">
        <v>95.547150943419012</v>
      </c>
      <c r="B156" s="6">
        <v>86.944500496844867</v>
      </c>
      <c r="C156" s="7">
        <v>0</v>
      </c>
      <c r="I156"/>
      <c r="J156"/>
      <c r="K156"/>
      <c r="L156"/>
      <c r="M156"/>
      <c r="N156"/>
      <c r="O156"/>
    </row>
    <row r="157" spans="1:15" x14ac:dyDescent="0.25">
      <c r="A157" s="5">
        <v>105.71425642195365</v>
      </c>
      <c r="B157" s="6">
        <v>90.368329949108755</v>
      </c>
      <c r="C157" s="7">
        <v>0</v>
      </c>
      <c r="I157"/>
      <c r="J157"/>
      <c r="K157"/>
      <c r="L157"/>
      <c r="M157"/>
      <c r="N157"/>
      <c r="O157"/>
    </row>
    <row r="158" spans="1:15" x14ac:dyDescent="0.25">
      <c r="A158" s="5">
        <v>127.28813267920569</v>
      </c>
      <c r="B158" s="6">
        <v>176.25985427944349</v>
      </c>
      <c r="C158" s="7">
        <v>1</v>
      </c>
      <c r="I158"/>
      <c r="J158"/>
      <c r="K158"/>
      <c r="L158"/>
      <c r="M158"/>
      <c r="N158"/>
      <c r="O158"/>
    </row>
    <row r="159" spans="1:15" x14ac:dyDescent="0.25">
      <c r="A159" s="5">
        <v>97.096223912869107</v>
      </c>
      <c r="B159" s="6">
        <v>81.013786158060199</v>
      </c>
      <c r="C159" s="7">
        <v>0</v>
      </c>
      <c r="I159"/>
      <c r="J159"/>
      <c r="K159"/>
      <c r="L159"/>
      <c r="M159"/>
      <c r="N159"/>
      <c r="O159"/>
    </row>
    <row r="160" spans="1:15" x14ac:dyDescent="0.25">
      <c r="A160" s="5">
        <v>101.43303595734793</v>
      </c>
      <c r="B160" s="6">
        <v>130.91979751532384</v>
      </c>
      <c r="C160" s="7">
        <v>1</v>
      </c>
      <c r="I160"/>
      <c r="J160"/>
      <c r="K160"/>
      <c r="L160"/>
      <c r="M160"/>
      <c r="N160"/>
      <c r="O160"/>
    </row>
    <row r="161" spans="1:15" x14ac:dyDescent="0.25">
      <c r="A161" s="5">
        <v>95.787142246087711</v>
      </c>
      <c r="B161" s="6">
        <v>81.953377265975561</v>
      </c>
      <c r="C161" s="7">
        <v>1</v>
      </c>
      <c r="I161"/>
      <c r="J161"/>
      <c r="K161"/>
      <c r="L161"/>
      <c r="M161"/>
      <c r="N161"/>
      <c r="O161"/>
    </row>
    <row r="162" spans="1:15" x14ac:dyDescent="0.25">
      <c r="A162" s="5">
        <v>121.3962663960537</v>
      </c>
      <c r="B162" s="6">
        <v>144.52186288306325</v>
      </c>
      <c r="C162" s="7">
        <v>1</v>
      </c>
      <c r="I162"/>
      <c r="J162"/>
      <c r="K162"/>
      <c r="L162"/>
      <c r="M162"/>
      <c r="N162"/>
      <c r="O162"/>
    </row>
    <row r="163" spans="1:15" x14ac:dyDescent="0.25">
      <c r="A163" s="5">
        <v>70.793410534782097</v>
      </c>
      <c r="B163" s="6">
        <v>34.318671491035246</v>
      </c>
      <c r="C163" s="7">
        <v>0</v>
      </c>
      <c r="I163"/>
      <c r="J163"/>
      <c r="K163"/>
      <c r="L163"/>
      <c r="M163"/>
      <c r="N163"/>
      <c r="O163"/>
    </row>
    <row r="164" spans="1:15" x14ac:dyDescent="0.25">
      <c r="A164" s="5">
        <v>82.338638193265538</v>
      </c>
      <c r="B164" s="6">
        <v>58.149718828845138</v>
      </c>
      <c r="C164" s="7">
        <v>1</v>
      </c>
      <c r="I164"/>
      <c r="J164"/>
      <c r="K164"/>
      <c r="L164"/>
      <c r="M164"/>
      <c r="N164"/>
      <c r="O164"/>
    </row>
    <row r="165" spans="1:15" x14ac:dyDescent="0.25">
      <c r="A165" s="5">
        <v>90.646051969341229</v>
      </c>
      <c r="B165" s="6">
        <v>79.528550894036016</v>
      </c>
      <c r="C165" s="7">
        <v>0</v>
      </c>
      <c r="I165"/>
      <c r="J165"/>
      <c r="K165"/>
      <c r="L165"/>
      <c r="M165"/>
      <c r="N165"/>
      <c r="O165"/>
    </row>
    <row r="166" spans="1:15" x14ac:dyDescent="0.25">
      <c r="A166" s="5">
        <v>105.83710266120569</v>
      </c>
      <c r="B166" s="6">
        <v>99.767515910240633</v>
      </c>
      <c r="C166" s="7">
        <v>0</v>
      </c>
      <c r="I166"/>
      <c r="J166"/>
      <c r="K166"/>
      <c r="L166"/>
      <c r="M166"/>
      <c r="N166"/>
      <c r="O166"/>
    </row>
    <row r="167" spans="1:15" x14ac:dyDescent="0.25">
      <c r="A167" s="5">
        <v>96.446230538100579</v>
      </c>
      <c r="B167" s="6">
        <v>118.45092064367461</v>
      </c>
      <c r="C167" s="7">
        <v>1</v>
      </c>
      <c r="I167"/>
      <c r="J167"/>
      <c r="K167"/>
      <c r="L167"/>
      <c r="M167"/>
      <c r="N167"/>
      <c r="O167"/>
    </row>
    <row r="168" spans="1:15" x14ac:dyDescent="0.25">
      <c r="A168" s="5">
        <v>81.267443547943486</v>
      </c>
      <c r="B168" s="6">
        <v>80.65806931394863</v>
      </c>
      <c r="C168" s="7">
        <v>0</v>
      </c>
      <c r="I168"/>
      <c r="J168"/>
      <c r="K168"/>
      <c r="L168"/>
      <c r="M168"/>
      <c r="N168"/>
      <c r="O168"/>
    </row>
    <row r="169" spans="1:15" x14ac:dyDescent="0.25">
      <c r="A169" s="5">
        <v>101.62001930609097</v>
      </c>
      <c r="B169" s="6">
        <v>111.07666999229725</v>
      </c>
      <c r="C169" s="7">
        <v>0</v>
      </c>
      <c r="I169"/>
      <c r="J169"/>
      <c r="K169"/>
      <c r="L169"/>
      <c r="M169"/>
      <c r="N169"/>
      <c r="O169"/>
    </row>
    <row r="170" spans="1:15" x14ac:dyDescent="0.25">
      <c r="A170" s="5">
        <v>97.754524851579362</v>
      </c>
      <c r="B170" s="6">
        <v>97.488586379733462</v>
      </c>
      <c r="C170" s="7">
        <v>0</v>
      </c>
      <c r="I170"/>
      <c r="J170"/>
      <c r="K170"/>
      <c r="L170"/>
      <c r="M170"/>
      <c r="N170"/>
      <c r="O170"/>
    </row>
    <row r="171" spans="1:15" x14ac:dyDescent="0.25">
      <c r="A171" s="5">
        <v>95.319461699612532</v>
      </c>
      <c r="B171" s="6">
        <v>101.9988375826333</v>
      </c>
      <c r="C171" s="7">
        <v>1</v>
      </c>
      <c r="I171"/>
      <c r="J171"/>
      <c r="K171"/>
      <c r="L171"/>
      <c r="M171"/>
      <c r="N171"/>
      <c r="O171"/>
    </row>
    <row r="172" spans="1:15" x14ac:dyDescent="0.25">
      <c r="A172" s="5">
        <v>120.05889301425063</v>
      </c>
      <c r="B172" s="6">
        <v>160.01995492618084</v>
      </c>
      <c r="C172" s="7">
        <v>1</v>
      </c>
      <c r="I172"/>
      <c r="J172"/>
      <c r="K172"/>
      <c r="L172"/>
      <c r="M172"/>
      <c r="N172"/>
      <c r="O172"/>
    </row>
    <row r="173" spans="1:15" x14ac:dyDescent="0.25">
      <c r="A173" s="5">
        <v>94.259012893286283</v>
      </c>
      <c r="B173" s="6">
        <v>99.627959116942236</v>
      </c>
      <c r="C173" s="7">
        <v>1</v>
      </c>
      <c r="I173"/>
      <c r="J173"/>
      <c r="K173"/>
      <c r="L173"/>
      <c r="M173"/>
      <c r="N173"/>
      <c r="O173"/>
    </row>
    <row r="174" spans="1:15" x14ac:dyDescent="0.25">
      <c r="A174" s="5">
        <v>103.9723323771659</v>
      </c>
      <c r="B174" s="6">
        <v>111.90471244178038</v>
      </c>
      <c r="C174" s="7">
        <v>1</v>
      </c>
      <c r="I174"/>
      <c r="J174"/>
      <c r="K174"/>
      <c r="L174"/>
      <c r="M174"/>
      <c r="N174"/>
      <c r="O174"/>
    </row>
    <row r="175" spans="1:15" x14ac:dyDescent="0.25">
      <c r="A175" s="5">
        <v>79.923033681539437</v>
      </c>
      <c r="B175" s="6">
        <v>69.09211212511255</v>
      </c>
      <c r="C175" s="7">
        <v>1</v>
      </c>
      <c r="I175"/>
      <c r="J175"/>
      <c r="K175"/>
      <c r="L175"/>
      <c r="M175"/>
      <c r="N175"/>
      <c r="O175"/>
    </row>
    <row r="176" spans="1:15" x14ac:dyDescent="0.25">
      <c r="A176" s="5">
        <v>94.403856013283701</v>
      </c>
      <c r="B176" s="6">
        <v>70.419211490008223</v>
      </c>
      <c r="C176" s="7">
        <v>1</v>
      </c>
      <c r="I176"/>
      <c r="J176"/>
      <c r="K176"/>
      <c r="L176"/>
      <c r="M176"/>
      <c r="N176"/>
      <c r="O176"/>
    </row>
    <row r="177" spans="1:15" x14ac:dyDescent="0.25">
      <c r="A177" s="5">
        <v>118.35842352137533</v>
      </c>
      <c r="B177" s="6">
        <v>125.64844064524684</v>
      </c>
      <c r="C177" s="7">
        <v>0</v>
      </c>
      <c r="I177"/>
      <c r="J177"/>
      <c r="K177"/>
      <c r="L177"/>
      <c r="M177"/>
      <c r="N177"/>
      <c r="O177"/>
    </row>
    <row r="178" spans="1:15" x14ac:dyDescent="0.25">
      <c r="A178" s="5">
        <v>75.197763033549649</v>
      </c>
      <c r="B178" s="6">
        <v>56.489983546743545</v>
      </c>
      <c r="C178" s="7">
        <v>1</v>
      </c>
      <c r="I178"/>
      <c r="J178"/>
      <c r="K178"/>
      <c r="L178"/>
      <c r="M178"/>
      <c r="N178"/>
      <c r="O178"/>
    </row>
    <row r="179" spans="1:15" x14ac:dyDescent="0.25">
      <c r="A179" s="5">
        <v>93.321479961068235</v>
      </c>
      <c r="B179" s="6">
        <v>127.75904423753438</v>
      </c>
      <c r="C179" s="7">
        <v>1</v>
      </c>
      <c r="I179"/>
      <c r="J179"/>
      <c r="K179"/>
      <c r="L179"/>
      <c r="M179"/>
      <c r="N179"/>
      <c r="O179"/>
    </row>
    <row r="180" spans="1:15" x14ac:dyDescent="0.25">
      <c r="A180" s="5">
        <v>122.69551797475849</v>
      </c>
      <c r="B180" s="6">
        <v>148.1391892461707</v>
      </c>
      <c r="C180" s="7">
        <v>0</v>
      </c>
      <c r="I180"/>
      <c r="J180"/>
      <c r="K180"/>
      <c r="L180"/>
      <c r="M180"/>
      <c r="N180"/>
      <c r="O180"/>
    </row>
    <row r="181" spans="1:15" x14ac:dyDescent="0.25">
      <c r="A181" s="5">
        <v>129.06311354632717</v>
      </c>
      <c r="B181" s="6">
        <v>181.04204476879832</v>
      </c>
      <c r="C181" s="7">
        <v>1</v>
      </c>
      <c r="I181"/>
      <c r="J181"/>
      <c r="K181"/>
      <c r="L181"/>
      <c r="M181"/>
      <c r="N181"/>
      <c r="O181"/>
    </row>
    <row r="182" spans="1:15" x14ac:dyDescent="0.25">
      <c r="A182" s="5">
        <v>110.06843877662808</v>
      </c>
      <c r="B182" s="6">
        <v>150.46991008729205</v>
      </c>
      <c r="C182" s="7">
        <v>1</v>
      </c>
      <c r="I182"/>
      <c r="J182"/>
      <c r="K182"/>
      <c r="L182"/>
      <c r="M182"/>
      <c r="N182"/>
      <c r="O182"/>
    </row>
    <row r="183" spans="1:15" x14ac:dyDescent="0.25">
      <c r="A183" s="5">
        <v>97.253210090437364</v>
      </c>
      <c r="B183" s="6">
        <v>86.344455002248822</v>
      </c>
      <c r="C183" s="7">
        <v>1</v>
      </c>
      <c r="I183"/>
      <c r="J183"/>
      <c r="K183"/>
      <c r="L183"/>
      <c r="M183"/>
      <c r="N183"/>
      <c r="O183"/>
    </row>
    <row r="184" spans="1:15" x14ac:dyDescent="0.25">
      <c r="A184" s="5">
        <v>98.41399394779404</v>
      </c>
      <c r="B184" s="6">
        <v>136.50329214091829</v>
      </c>
      <c r="C184" s="7">
        <v>1</v>
      </c>
      <c r="I184"/>
      <c r="J184"/>
      <c r="K184"/>
      <c r="L184"/>
      <c r="M184"/>
      <c r="N184"/>
      <c r="O184"/>
    </row>
    <row r="185" spans="1:15" x14ac:dyDescent="0.25">
      <c r="A185" s="5">
        <v>87.728428629882472</v>
      </c>
      <c r="B185" s="6">
        <v>40.828835548921894</v>
      </c>
      <c r="C185" s="7">
        <v>0</v>
      </c>
      <c r="I185"/>
      <c r="J185"/>
      <c r="K185"/>
      <c r="L185"/>
      <c r="M185"/>
      <c r="N185"/>
      <c r="O185"/>
    </row>
    <row r="186" spans="1:15" x14ac:dyDescent="0.25">
      <c r="A186" s="5">
        <v>72.786909599443504</v>
      </c>
      <c r="B186" s="6">
        <v>17.866913535864441</v>
      </c>
      <c r="C186" s="7">
        <v>0</v>
      </c>
      <c r="I186"/>
      <c r="J186"/>
      <c r="K186"/>
      <c r="L186"/>
      <c r="M186"/>
      <c r="N186"/>
      <c r="O186"/>
    </row>
    <row r="187" spans="1:15" x14ac:dyDescent="0.25">
      <c r="A187" s="5">
        <v>75.98228446329135</v>
      </c>
      <c r="B187" s="6">
        <v>51.240564485380709</v>
      </c>
      <c r="C187" s="7">
        <v>0</v>
      </c>
      <c r="I187"/>
      <c r="J187"/>
      <c r="K187"/>
      <c r="L187"/>
      <c r="M187"/>
      <c r="N187"/>
      <c r="O187"/>
    </row>
    <row r="188" spans="1:15" x14ac:dyDescent="0.25">
      <c r="A188" s="5">
        <v>84.298699584226824</v>
      </c>
      <c r="B188" s="6">
        <v>75.490684616304065</v>
      </c>
      <c r="C188" s="7">
        <v>0</v>
      </c>
      <c r="I188"/>
      <c r="J188"/>
      <c r="K188"/>
      <c r="L188"/>
      <c r="M188"/>
      <c r="N188"/>
      <c r="O188"/>
    </row>
    <row r="189" spans="1:15" x14ac:dyDescent="0.25">
      <c r="A189" s="5">
        <v>82.067699055723139</v>
      </c>
      <c r="B189" s="6">
        <v>45.950861323825009</v>
      </c>
      <c r="C189" s="7">
        <v>1</v>
      </c>
      <c r="I189"/>
      <c r="J189"/>
      <c r="K189"/>
      <c r="L189"/>
      <c r="M189"/>
      <c r="N189"/>
      <c r="O189"/>
    </row>
    <row r="190" spans="1:15" x14ac:dyDescent="0.25">
      <c r="A190" s="5">
        <v>109.58127147555992</v>
      </c>
      <c r="B190" s="6">
        <v>136.08500444118994</v>
      </c>
      <c r="C190" s="7">
        <v>1</v>
      </c>
      <c r="I190"/>
      <c r="J190"/>
      <c r="K190"/>
      <c r="L190"/>
      <c r="M190"/>
      <c r="N190"/>
      <c r="O190"/>
    </row>
    <row r="191" spans="1:15" x14ac:dyDescent="0.25">
      <c r="A191" s="5">
        <v>111.6612032292073</v>
      </c>
      <c r="B191" s="6">
        <v>132.65205007122583</v>
      </c>
      <c r="C191" s="7">
        <v>1</v>
      </c>
      <c r="I191"/>
      <c r="J191"/>
      <c r="K191"/>
      <c r="L191"/>
      <c r="M191"/>
      <c r="N191"/>
      <c r="O191"/>
    </row>
    <row r="192" spans="1:15" x14ac:dyDescent="0.25">
      <c r="A192" s="5">
        <v>98.54167894833536</v>
      </c>
      <c r="B192" s="6">
        <v>107.84781828172981</v>
      </c>
      <c r="C192" s="7">
        <v>1</v>
      </c>
      <c r="I192"/>
      <c r="J192"/>
      <c r="K192"/>
      <c r="L192"/>
      <c r="M192"/>
      <c r="N192"/>
      <c r="O192"/>
    </row>
    <row r="193" spans="1:15" x14ac:dyDescent="0.25">
      <c r="A193" s="5">
        <v>81.089536417887018</v>
      </c>
      <c r="B193" s="6">
        <v>33.462381029608679</v>
      </c>
      <c r="C193" s="7">
        <v>0</v>
      </c>
      <c r="I193"/>
      <c r="J193"/>
      <c r="K193"/>
      <c r="L193"/>
      <c r="M193"/>
      <c r="N193"/>
      <c r="O193"/>
    </row>
    <row r="194" spans="1:15" x14ac:dyDescent="0.25">
      <c r="A194" s="5">
        <v>81.624005587884284</v>
      </c>
      <c r="B194" s="6">
        <v>60.711210240764942</v>
      </c>
      <c r="C194" s="7">
        <v>1</v>
      </c>
      <c r="I194"/>
      <c r="J194"/>
      <c r="K194"/>
      <c r="L194"/>
      <c r="M194"/>
      <c r="N194"/>
      <c r="O194"/>
    </row>
    <row r="195" spans="1:15" x14ac:dyDescent="0.25">
      <c r="A195" s="5">
        <v>89.78662116324324</v>
      </c>
      <c r="B195" s="6">
        <v>87.640175733163844</v>
      </c>
      <c r="C195" s="7">
        <v>1</v>
      </c>
      <c r="I195"/>
      <c r="J195"/>
      <c r="K195"/>
      <c r="L195"/>
      <c r="M195"/>
      <c r="N195"/>
      <c r="O195"/>
    </row>
    <row r="196" spans="1:15" x14ac:dyDescent="0.25">
      <c r="A196" s="5">
        <v>85.66695480925992</v>
      </c>
      <c r="B196" s="6">
        <v>72.524927517967981</v>
      </c>
      <c r="C196" s="7">
        <v>0</v>
      </c>
      <c r="I196"/>
      <c r="J196"/>
      <c r="K196"/>
      <c r="L196"/>
      <c r="M196"/>
      <c r="N196"/>
      <c r="O196"/>
    </row>
    <row r="197" spans="1:15" x14ac:dyDescent="0.25">
      <c r="A197" s="5">
        <v>81.85539197385512</v>
      </c>
      <c r="B197" s="6">
        <v>53.671260492434214</v>
      </c>
      <c r="C197" s="7">
        <v>0</v>
      </c>
      <c r="I197"/>
      <c r="J197"/>
      <c r="K197"/>
      <c r="L197"/>
      <c r="M197"/>
      <c r="N197"/>
      <c r="O197"/>
    </row>
    <row r="198" spans="1:15" x14ac:dyDescent="0.25">
      <c r="A198" s="5">
        <v>93.880193489734168</v>
      </c>
      <c r="B198" s="6">
        <v>98.864011042805828</v>
      </c>
      <c r="C198" s="7">
        <v>0</v>
      </c>
      <c r="I198"/>
      <c r="J198"/>
      <c r="K198"/>
      <c r="L198"/>
      <c r="M198"/>
      <c r="N198"/>
      <c r="O198"/>
    </row>
    <row r="199" spans="1:15" x14ac:dyDescent="0.25">
      <c r="A199" s="5">
        <v>100.70093106212406</v>
      </c>
      <c r="B199" s="6">
        <v>113.78674010823869</v>
      </c>
      <c r="C199" s="7">
        <v>0</v>
      </c>
      <c r="I199"/>
      <c r="J199"/>
      <c r="K199"/>
      <c r="L199"/>
      <c r="M199"/>
      <c r="N199"/>
      <c r="O199"/>
    </row>
    <row r="200" spans="1:15" x14ac:dyDescent="0.25">
      <c r="A200" s="5">
        <v>99.370992926018772</v>
      </c>
      <c r="B200" s="6">
        <v>94.3911942218365</v>
      </c>
      <c r="C200" s="7">
        <v>0</v>
      </c>
      <c r="I200"/>
      <c r="J200"/>
      <c r="K200"/>
      <c r="L200"/>
      <c r="M200"/>
      <c r="N200"/>
      <c r="O200"/>
    </row>
    <row r="201" spans="1:15" x14ac:dyDescent="0.25">
      <c r="A201" s="5">
        <v>98.271082780941256</v>
      </c>
      <c r="B201" s="6">
        <v>106.60179808232535</v>
      </c>
      <c r="C201" s="7">
        <v>1</v>
      </c>
      <c r="I201"/>
      <c r="J201"/>
      <c r="K201"/>
      <c r="L201"/>
      <c r="M201"/>
      <c r="N201"/>
      <c r="O201"/>
    </row>
    <row r="202" spans="1:15" x14ac:dyDescent="0.25">
      <c r="A202" s="5">
        <v>114.14686378034619</v>
      </c>
      <c r="B202" s="6">
        <v>161.06447742846404</v>
      </c>
      <c r="C202" s="7">
        <v>1</v>
      </c>
      <c r="I202"/>
      <c r="J202"/>
      <c r="K202"/>
      <c r="L202"/>
      <c r="M202"/>
      <c r="N202"/>
      <c r="O202"/>
    </row>
    <row r="203" spans="1:15" x14ac:dyDescent="0.25">
      <c r="A203" s="5">
        <v>87.195161581321926</v>
      </c>
      <c r="B203" s="6">
        <v>92.991519782626554</v>
      </c>
      <c r="C203" s="7">
        <v>1</v>
      </c>
      <c r="I203"/>
      <c r="J203"/>
      <c r="K203"/>
      <c r="L203"/>
      <c r="M203"/>
      <c r="N203"/>
      <c r="O203"/>
    </row>
    <row r="204" spans="1:15" x14ac:dyDescent="0.25">
      <c r="A204" s="5">
        <v>105.34801719760752</v>
      </c>
      <c r="B204" s="6">
        <v>98.691557613441432</v>
      </c>
      <c r="C204" s="7">
        <v>0</v>
      </c>
      <c r="I204"/>
      <c r="J204"/>
      <c r="K204"/>
      <c r="L204"/>
      <c r="M204"/>
      <c r="N204"/>
      <c r="O204"/>
    </row>
    <row r="205" spans="1:15" x14ac:dyDescent="0.25">
      <c r="A205" s="5">
        <v>107.5098101962279</v>
      </c>
      <c r="B205" s="6">
        <v>151.78186092116741</v>
      </c>
      <c r="C205" s="7">
        <v>1</v>
      </c>
      <c r="I205"/>
      <c r="J205"/>
      <c r="K205"/>
      <c r="L205"/>
      <c r="M205"/>
      <c r="N205"/>
      <c r="O205"/>
    </row>
    <row r="206" spans="1:15" x14ac:dyDescent="0.25">
      <c r="A206" s="5">
        <v>115.03940116845766</v>
      </c>
      <c r="B206" s="6">
        <v>133.03771353987733</v>
      </c>
      <c r="C206" s="7">
        <v>0</v>
      </c>
      <c r="I206"/>
      <c r="J206"/>
      <c r="K206"/>
      <c r="L206"/>
      <c r="M206"/>
      <c r="N206"/>
      <c r="O206"/>
    </row>
    <row r="207" spans="1:15" x14ac:dyDescent="0.25">
      <c r="A207" s="5">
        <v>111.96274709082996</v>
      </c>
      <c r="B207" s="6">
        <v>123.25180112892643</v>
      </c>
      <c r="C207" s="7">
        <v>1</v>
      </c>
      <c r="I207"/>
      <c r="J207"/>
      <c r="K207"/>
      <c r="L207"/>
      <c r="M207"/>
      <c r="N207"/>
      <c r="O207"/>
    </row>
    <row r="208" spans="1:15" x14ac:dyDescent="0.25">
      <c r="A208" s="5">
        <v>74.328235722316677</v>
      </c>
      <c r="B208" s="6">
        <v>23.677399960818558</v>
      </c>
      <c r="C208" s="7">
        <v>0</v>
      </c>
      <c r="I208"/>
      <c r="J208"/>
      <c r="K208"/>
      <c r="L208"/>
      <c r="M208"/>
      <c r="N208"/>
      <c r="O208"/>
    </row>
    <row r="209" spans="1:15" x14ac:dyDescent="0.25">
      <c r="A209" s="5">
        <v>93.421946531206913</v>
      </c>
      <c r="B209" s="6">
        <v>107.18092512393497</v>
      </c>
      <c r="C209" s="7">
        <v>0</v>
      </c>
      <c r="I209"/>
      <c r="J209"/>
      <c r="K209"/>
      <c r="L209"/>
      <c r="M209"/>
      <c r="N209"/>
      <c r="O209"/>
    </row>
    <row r="210" spans="1:15" x14ac:dyDescent="0.25">
      <c r="A210" s="5">
        <v>90.374087655620301</v>
      </c>
      <c r="B210" s="6">
        <v>72.106052187399783</v>
      </c>
      <c r="C210" s="7">
        <v>0</v>
      </c>
      <c r="I210"/>
      <c r="J210"/>
      <c r="K210"/>
      <c r="L210"/>
      <c r="M210"/>
      <c r="N210"/>
      <c r="O210"/>
    </row>
    <row r="211" spans="1:15" x14ac:dyDescent="0.25">
      <c r="A211" s="5">
        <v>117.34237206982507</v>
      </c>
      <c r="B211" s="6">
        <v>114.82110447292582</v>
      </c>
      <c r="C211" s="7">
        <v>0</v>
      </c>
      <c r="I211"/>
      <c r="J211"/>
      <c r="K211"/>
      <c r="L211"/>
      <c r="M211"/>
      <c r="N211"/>
      <c r="O211"/>
    </row>
    <row r="212" spans="1:15" x14ac:dyDescent="0.25">
      <c r="A212" s="5">
        <v>91.653068558984046</v>
      </c>
      <c r="B212" s="6">
        <v>91.288934653419844</v>
      </c>
      <c r="C212" s="7">
        <v>0</v>
      </c>
      <c r="I212"/>
      <c r="J212"/>
      <c r="K212"/>
      <c r="L212"/>
      <c r="M212"/>
      <c r="N212"/>
      <c r="O212"/>
    </row>
    <row r="213" spans="1:15" x14ac:dyDescent="0.25">
      <c r="A213" s="5">
        <v>106.69511294368985</v>
      </c>
      <c r="B213" s="6">
        <v>112.98528145994</v>
      </c>
      <c r="C213" s="7">
        <v>1</v>
      </c>
      <c r="I213"/>
      <c r="J213"/>
      <c r="K213"/>
      <c r="L213"/>
      <c r="M213"/>
      <c r="N213"/>
      <c r="O213"/>
    </row>
    <row r="214" spans="1:15" x14ac:dyDescent="0.25">
      <c r="A214" s="5">
        <v>100.06112012230437</v>
      </c>
      <c r="B214" s="6">
        <v>90.188624074047112</v>
      </c>
      <c r="C214" s="7">
        <v>1</v>
      </c>
      <c r="I214"/>
      <c r="J214"/>
      <c r="K214"/>
      <c r="L214"/>
      <c r="M214"/>
      <c r="N214"/>
      <c r="O214"/>
    </row>
    <row r="215" spans="1:15" x14ac:dyDescent="0.25">
      <c r="A215" s="5">
        <v>100.20395187417506</v>
      </c>
      <c r="B215" s="6">
        <v>114.24428809606097</v>
      </c>
      <c r="C215" s="7">
        <v>1</v>
      </c>
      <c r="I215"/>
      <c r="J215"/>
      <c r="K215"/>
      <c r="L215"/>
      <c r="M215"/>
      <c r="N215"/>
      <c r="O215"/>
    </row>
    <row r="216" spans="1:15" x14ac:dyDescent="0.25">
      <c r="A216" s="5">
        <v>108.60576907086816</v>
      </c>
      <c r="B216" s="6">
        <v>149.98611127449183</v>
      </c>
      <c r="C216" s="7">
        <v>1</v>
      </c>
      <c r="I216"/>
      <c r="J216"/>
      <c r="K216"/>
      <c r="L216"/>
      <c r="M216"/>
      <c r="N216"/>
      <c r="O216"/>
    </row>
    <row r="217" spans="1:15" x14ac:dyDescent="0.25">
      <c r="A217" s="5">
        <v>101.36308827407545</v>
      </c>
      <c r="B217" s="6">
        <v>132.32541208176769</v>
      </c>
      <c r="C217" s="7">
        <v>1</v>
      </c>
      <c r="I217"/>
      <c r="J217"/>
      <c r="K217"/>
      <c r="L217"/>
      <c r="M217"/>
      <c r="N217"/>
      <c r="O217"/>
    </row>
    <row r="218" spans="1:15" x14ac:dyDescent="0.25">
      <c r="A218" s="5">
        <v>107.0871876728452</v>
      </c>
      <c r="B218" s="6">
        <v>121.84827529309904</v>
      </c>
      <c r="C218" s="7">
        <v>1</v>
      </c>
      <c r="I218"/>
      <c r="J218"/>
      <c r="K218"/>
      <c r="L218"/>
      <c r="M218"/>
      <c r="N218"/>
      <c r="O218"/>
    </row>
    <row r="219" spans="1:15" x14ac:dyDescent="0.25">
      <c r="A219" s="5">
        <v>112.49936095523171</v>
      </c>
      <c r="B219" s="6">
        <v>112.86394726536169</v>
      </c>
      <c r="C219" s="7">
        <v>1</v>
      </c>
      <c r="I219"/>
      <c r="J219"/>
      <c r="K219"/>
      <c r="L219"/>
      <c r="M219"/>
      <c r="N219"/>
      <c r="O219"/>
    </row>
    <row r="220" spans="1:15" x14ac:dyDescent="0.25">
      <c r="A220" s="5">
        <v>116.01436223868069</v>
      </c>
      <c r="B220" s="6">
        <v>141.60226010118882</v>
      </c>
      <c r="C220" s="7">
        <v>1</v>
      </c>
      <c r="I220"/>
      <c r="J220"/>
      <c r="K220"/>
      <c r="L220"/>
      <c r="M220"/>
      <c r="N220"/>
      <c r="O220"/>
    </row>
    <row r="221" spans="1:15" x14ac:dyDescent="0.25">
      <c r="A221" s="5">
        <v>77.750140080790501</v>
      </c>
      <c r="B221" s="6">
        <v>43.852468115525383</v>
      </c>
      <c r="C221" s="7">
        <v>0</v>
      </c>
      <c r="I221"/>
      <c r="J221"/>
      <c r="K221"/>
      <c r="L221"/>
      <c r="M221"/>
      <c r="N221"/>
      <c r="O221"/>
    </row>
    <row r="222" spans="1:15" x14ac:dyDescent="0.25">
      <c r="A222" s="5">
        <v>117.3933101139271</v>
      </c>
      <c r="B222" s="6">
        <v>163.4524266692159</v>
      </c>
      <c r="C222" s="7">
        <v>1</v>
      </c>
      <c r="I222"/>
      <c r="J222"/>
      <c r="K222"/>
      <c r="L222"/>
      <c r="M222"/>
      <c r="N222"/>
      <c r="O222"/>
    </row>
    <row r="223" spans="1:15" x14ac:dyDescent="0.25">
      <c r="A223" s="5">
        <v>85.596318412513227</v>
      </c>
      <c r="B223" s="6">
        <v>50.743285223283699</v>
      </c>
      <c r="C223" s="7">
        <v>0</v>
      </c>
      <c r="I223"/>
      <c r="J223"/>
      <c r="K223"/>
      <c r="L223"/>
      <c r="M223"/>
      <c r="N223"/>
      <c r="O223"/>
    </row>
    <row r="224" spans="1:15" x14ac:dyDescent="0.25">
      <c r="A224" s="5">
        <v>102.28803238247524</v>
      </c>
      <c r="B224" s="6">
        <v>102.926187724268</v>
      </c>
      <c r="C224" s="7">
        <v>1</v>
      </c>
      <c r="I224"/>
      <c r="J224"/>
      <c r="K224"/>
      <c r="L224"/>
      <c r="M224"/>
      <c r="N224"/>
      <c r="O224"/>
    </row>
    <row r="225" spans="1:15" x14ac:dyDescent="0.25">
      <c r="A225" s="5">
        <v>115.17189205059088</v>
      </c>
      <c r="B225" s="6">
        <v>143.18252801835575</v>
      </c>
      <c r="C225" s="7">
        <v>0</v>
      </c>
      <c r="I225"/>
      <c r="J225"/>
      <c r="K225"/>
      <c r="L225"/>
      <c r="M225"/>
      <c r="N225"/>
      <c r="O225"/>
    </row>
    <row r="226" spans="1:15" x14ac:dyDescent="0.25">
      <c r="A226" s="5">
        <v>93.914785842500905</v>
      </c>
      <c r="B226" s="6">
        <v>106.51279283595076</v>
      </c>
      <c r="C226" s="7">
        <v>1</v>
      </c>
      <c r="I226"/>
      <c r="J226"/>
      <c r="K226"/>
      <c r="L226"/>
      <c r="M226"/>
      <c r="N226"/>
      <c r="O226"/>
    </row>
    <row r="227" spans="1:15" x14ac:dyDescent="0.25">
      <c r="A227" s="5">
        <v>102.67391612398625</v>
      </c>
      <c r="B227" s="6">
        <v>93.331984810622444</v>
      </c>
      <c r="C227" s="7">
        <v>1</v>
      </c>
      <c r="I227"/>
      <c r="J227"/>
      <c r="K227"/>
      <c r="L227"/>
      <c r="M227"/>
      <c r="N227"/>
      <c r="O227"/>
    </row>
    <row r="228" spans="1:15" x14ac:dyDescent="0.25">
      <c r="A228" s="5">
        <v>88.283425534734405</v>
      </c>
      <c r="B228" s="6">
        <v>89.217053432484377</v>
      </c>
      <c r="C228" s="7">
        <v>1</v>
      </c>
      <c r="I228"/>
      <c r="J228"/>
      <c r="K228"/>
      <c r="L228"/>
      <c r="M228"/>
      <c r="N228"/>
      <c r="O228"/>
    </row>
    <row r="229" spans="1:15" x14ac:dyDescent="0.25">
      <c r="A229" s="5">
        <v>86.703730559971277</v>
      </c>
      <c r="B229" s="6">
        <v>68.202380477157249</v>
      </c>
      <c r="C229" s="7">
        <v>1</v>
      </c>
      <c r="I229"/>
      <c r="J229"/>
      <c r="K229"/>
      <c r="L229"/>
      <c r="M229"/>
      <c r="N229"/>
      <c r="O229"/>
    </row>
    <row r="230" spans="1:15" x14ac:dyDescent="0.25">
      <c r="A230" s="5">
        <v>119.35221567393947</v>
      </c>
      <c r="B230" s="6">
        <v>116.95206822520282</v>
      </c>
      <c r="C230" s="7">
        <v>0</v>
      </c>
      <c r="I230"/>
      <c r="J230"/>
      <c r="K230"/>
      <c r="L230"/>
      <c r="M230"/>
      <c r="N230"/>
      <c r="O230"/>
    </row>
    <row r="231" spans="1:15" x14ac:dyDescent="0.25">
      <c r="A231" s="5">
        <v>117.08023003979525</v>
      </c>
      <c r="B231" s="6">
        <v>128.39201650896425</v>
      </c>
      <c r="C231" s="7">
        <v>0</v>
      </c>
      <c r="I231"/>
      <c r="J231"/>
      <c r="K231"/>
      <c r="L231"/>
      <c r="M231"/>
      <c r="N231"/>
      <c r="O231"/>
    </row>
    <row r="232" spans="1:15" x14ac:dyDescent="0.25">
      <c r="A232" s="5">
        <v>92.753672671556643</v>
      </c>
      <c r="B232" s="6">
        <v>77.881850581763004</v>
      </c>
      <c r="C232" s="7">
        <v>0</v>
      </c>
      <c r="I232"/>
      <c r="J232"/>
      <c r="K232"/>
      <c r="L232"/>
      <c r="M232"/>
      <c r="N232"/>
      <c r="O232"/>
    </row>
    <row r="233" spans="1:15" x14ac:dyDescent="0.25">
      <c r="A233" s="5">
        <v>96.80466567615133</v>
      </c>
      <c r="B233" s="6">
        <v>73.423847735411755</v>
      </c>
      <c r="C233" s="7">
        <v>0</v>
      </c>
      <c r="I233"/>
      <c r="J233"/>
      <c r="K233"/>
      <c r="L233"/>
      <c r="M233"/>
      <c r="N233"/>
      <c r="O233"/>
    </row>
    <row r="234" spans="1:15" x14ac:dyDescent="0.25">
      <c r="A234" s="5">
        <v>117.60168051091443</v>
      </c>
      <c r="B234" s="6">
        <v>156.59393758410332</v>
      </c>
      <c r="C234" s="7">
        <v>1</v>
      </c>
      <c r="I234"/>
      <c r="J234"/>
      <c r="K234"/>
      <c r="L234"/>
      <c r="M234"/>
      <c r="N234"/>
      <c r="O234"/>
    </row>
    <row r="235" spans="1:15" x14ac:dyDescent="0.25">
      <c r="A235" s="5">
        <v>83.787906186579193</v>
      </c>
      <c r="B235" s="6">
        <v>61.460113482194423</v>
      </c>
      <c r="C235" s="7">
        <v>0</v>
      </c>
      <c r="I235"/>
      <c r="J235"/>
      <c r="K235"/>
      <c r="L235"/>
      <c r="M235"/>
      <c r="N235"/>
      <c r="O235"/>
    </row>
    <row r="236" spans="1:15" x14ac:dyDescent="0.25">
      <c r="A236" s="5">
        <v>87.592984248666625</v>
      </c>
      <c r="B236" s="6">
        <v>58.279721452055774</v>
      </c>
      <c r="C236" s="7">
        <v>0</v>
      </c>
      <c r="I236"/>
      <c r="J236"/>
      <c r="K236"/>
      <c r="L236"/>
      <c r="M236"/>
      <c r="N236"/>
      <c r="O236"/>
    </row>
    <row r="237" spans="1:15" x14ac:dyDescent="0.25">
      <c r="A237" s="5">
        <v>107.82691694870979</v>
      </c>
      <c r="B237" s="6">
        <v>133.4610040759911</v>
      </c>
      <c r="C237" s="7">
        <v>0</v>
      </c>
      <c r="I237"/>
      <c r="J237"/>
      <c r="K237"/>
      <c r="L237"/>
      <c r="M237"/>
      <c r="N237"/>
      <c r="O237"/>
    </row>
    <row r="238" spans="1:15" x14ac:dyDescent="0.25">
      <c r="A238" s="5">
        <v>116.86652530358154</v>
      </c>
      <c r="B238" s="6">
        <v>138.27728715493546</v>
      </c>
      <c r="C238" s="7">
        <v>0</v>
      </c>
      <c r="I238"/>
      <c r="J238"/>
      <c r="K238"/>
      <c r="L238"/>
      <c r="M238"/>
      <c r="N238"/>
      <c r="O238"/>
    </row>
    <row r="239" spans="1:15" x14ac:dyDescent="0.25">
      <c r="A239" s="5">
        <v>71.364867333952034</v>
      </c>
      <c r="B239" s="6">
        <v>19.107030092388221</v>
      </c>
      <c r="C239" s="7">
        <v>1</v>
      </c>
      <c r="I239"/>
      <c r="J239"/>
      <c r="K239"/>
      <c r="L239"/>
      <c r="M239"/>
      <c r="N239"/>
      <c r="O239"/>
    </row>
    <row r="240" spans="1:15" x14ac:dyDescent="0.25">
      <c r="A240" s="5">
        <v>91.558723932205197</v>
      </c>
      <c r="B240" s="6">
        <v>49.329643320936086</v>
      </c>
      <c r="C240" s="7">
        <v>1</v>
      </c>
      <c r="I240"/>
      <c r="J240"/>
      <c r="K240"/>
      <c r="L240"/>
      <c r="M240"/>
      <c r="N240"/>
      <c r="O240"/>
    </row>
    <row r="241" spans="1:15" x14ac:dyDescent="0.25">
      <c r="A241" s="5">
        <v>113.71803919145876</v>
      </c>
      <c r="B241" s="6">
        <v>149.03796516810564</v>
      </c>
      <c r="C241" s="7">
        <v>1</v>
      </c>
      <c r="I241"/>
      <c r="J241"/>
      <c r="K241"/>
      <c r="L241"/>
      <c r="M241"/>
      <c r="N241"/>
      <c r="O241"/>
    </row>
    <row r="242" spans="1:15" x14ac:dyDescent="0.25">
      <c r="A242" s="5">
        <v>91.831080269491366</v>
      </c>
      <c r="B242" s="6">
        <v>101.20780710848148</v>
      </c>
      <c r="C242" s="7">
        <v>1</v>
      </c>
      <c r="I242"/>
      <c r="J242"/>
      <c r="K242"/>
      <c r="L242"/>
      <c r="M242"/>
      <c r="N242"/>
      <c r="O242"/>
    </row>
    <row r="243" spans="1:15" x14ac:dyDescent="0.25">
      <c r="A243" s="5">
        <v>124.52517434076901</v>
      </c>
      <c r="B243" s="6">
        <v>156.17790909170841</v>
      </c>
      <c r="C243" s="7">
        <v>0</v>
      </c>
      <c r="I243"/>
      <c r="J243"/>
      <c r="K243"/>
      <c r="L243"/>
      <c r="M243"/>
      <c r="N243"/>
      <c r="O243"/>
    </row>
    <row r="244" spans="1:15" x14ac:dyDescent="0.25">
      <c r="A244" s="5">
        <v>83.272896226940091</v>
      </c>
      <c r="B244" s="6">
        <v>80.309025871374203</v>
      </c>
      <c r="C244" s="7">
        <v>1</v>
      </c>
      <c r="I244"/>
      <c r="J244"/>
      <c r="K244"/>
      <c r="L244"/>
      <c r="M244"/>
      <c r="N244"/>
      <c r="O244"/>
    </row>
    <row r="245" spans="1:15" x14ac:dyDescent="0.25">
      <c r="A245" s="5">
        <v>98.633100852342139</v>
      </c>
      <c r="B245" s="6">
        <v>64.380737640664279</v>
      </c>
      <c r="C245" s="7">
        <v>0</v>
      </c>
      <c r="I245"/>
      <c r="J245"/>
      <c r="K245"/>
      <c r="L245"/>
      <c r="M245"/>
      <c r="N245"/>
      <c r="O245"/>
    </row>
    <row r="246" spans="1:15" x14ac:dyDescent="0.25">
      <c r="A246" s="5">
        <v>85.935114080559345</v>
      </c>
      <c r="B246" s="6">
        <v>63.748204306437117</v>
      </c>
      <c r="C246" s="7">
        <v>1</v>
      </c>
      <c r="I246"/>
      <c r="J246"/>
      <c r="K246"/>
      <c r="L246"/>
      <c r="M246"/>
      <c r="N246"/>
      <c r="O246"/>
    </row>
    <row r="247" spans="1:15" x14ac:dyDescent="0.25">
      <c r="A247" s="5">
        <v>84.614497144767157</v>
      </c>
      <c r="B247" s="6">
        <v>51.602343149621504</v>
      </c>
      <c r="C247" s="7">
        <v>0</v>
      </c>
      <c r="I247"/>
      <c r="J247"/>
      <c r="K247"/>
      <c r="L247"/>
      <c r="M247"/>
      <c r="N247"/>
      <c r="O247"/>
    </row>
    <row r="248" spans="1:15" x14ac:dyDescent="0.25">
      <c r="A248" s="5">
        <v>102.92505012963399</v>
      </c>
      <c r="B248" s="6">
        <v>118.77606060148112</v>
      </c>
      <c r="C248" s="7">
        <v>1</v>
      </c>
      <c r="I248"/>
      <c r="J248"/>
      <c r="K248"/>
      <c r="L248"/>
      <c r="M248"/>
      <c r="N248"/>
      <c r="O248"/>
    </row>
    <row r="249" spans="1:15" x14ac:dyDescent="0.25">
      <c r="A249" s="5">
        <v>103.354822969731</v>
      </c>
      <c r="B249" s="6">
        <v>85.005508630124908</v>
      </c>
      <c r="C249" s="7">
        <v>0</v>
      </c>
      <c r="I249"/>
      <c r="J249"/>
      <c r="K249"/>
      <c r="L249"/>
      <c r="M249"/>
      <c r="N249"/>
      <c r="O249"/>
    </row>
    <row r="250" spans="1:15" x14ac:dyDescent="0.25">
      <c r="A250" s="5">
        <v>112.40392877222413</v>
      </c>
      <c r="B250" s="6">
        <v>104.54884354202845</v>
      </c>
      <c r="C250" s="7">
        <v>0</v>
      </c>
      <c r="I250"/>
      <c r="J250"/>
      <c r="K250"/>
      <c r="L250"/>
      <c r="M250"/>
      <c r="N250"/>
      <c r="O250"/>
    </row>
    <row r="251" spans="1:15" x14ac:dyDescent="0.25">
      <c r="A251" s="5">
        <v>101.71746650249193</v>
      </c>
      <c r="B251" s="6">
        <v>101.80028933569425</v>
      </c>
      <c r="C251" s="7">
        <v>1</v>
      </c>
      <c r="I251"/>
      <c r="J251"/>
      <c r="K251"/>
      <c r="L251"/>
      <c r="M251"/>
      <c r="N251"/>
      <c r="O251"/>
    </row>
    <row r="252" spans="1:15" x14ac:dyDescent="0.25">
      <c r="A252" s="5">
        <v>110.79007853393128</v>
      </c>
      <c r="B252" s="6">
        <v>115.43544276978481</v>
      </c>
      <c r="C252" s="7">
        <v>0</v>
      </c>
      <c r="I252"/>
      <c r="J252"/>
      <c r="K252"/>
      <c r="L252"/>
      <c r="M252"/>
      <c r="N252"/>
      <c r="O252"/>
    </row>
    <row r="253" spans="1:15" x14ac:dyDescent="0.25">
      <c r="A253" s="5">
        <v>90.280430941597558</v>
      </c>
      <c r="B253" s="6">
        <v>62.715056879585923</v>
      </c>
      <c r="C253" s="7">
        <v>0</v>
      </c>
      <c r="I253"/>
      <c r="J253"/>
      <c r="K253"/>
      <c r="L253"/>
      <c r="M253"/>
      <c r="N253"/>
      <c r="O253"/>
    </row>
    <row r="254" spans="1:15" x14ac:dyDescent="0.25">
      <c r="A254" s="5">
        <v>111.96690022905773</v>
      </c>
      <c r="B254" s="6">
        <v>120.30831552761208</v>
      </c>
      <c r="C254" s="7">
        <v>0</v>
      </c>
      <c r="I254"/>
      <c r="J254"/>
      <c r="K254"/>
      <c r="L254"/>
      <c r="M254"/>
      <c r="N254"/>
      <c r="O254"/>
    </row>
    <row r="255" spans="1:15" x14ac:dyDescent="0.25">
      <c r="A255" s="5">
        <v>104.45375860862609</v>
      </c>
      <c r="B255" s="6">
        <v>89.474151354829146</v>
      </c>
      <c r="C255" s="7">
        <v>0</v>
      </c>
      <c r="I255"/>
      <c r="J255"/>
      <c r="K255"/>
      <c r="L255"/>
      <c r="M255"/>
      <c r="N255"/>
      <c r="O255"/>
    </row>
    <row r="256" spans="1:15" x14ac:dyDescent="0.25">
      <c r="A256" s="5">
        <v>128.14773275920373</v>
      </c>
      <c r="B256" s="6">
        <v>175.87330481432414</v>
      </c>
      <c r="C256" s="7">
        <v>1</v>
      </c>
      <c r="I256"/>
      <c r="J256"/>
      <c r="K256"/>
      <c r="L256"/>
      <c r="M256"/>
      <c r="N256"/>
      <c r="O256"/>
    </row>
    <row r="257" spans="1:15" x14ac:dyDescent="0.25">
      <c r="A257" s="5">
        <v>87.105398933523674</v>
      </c>
      <c r="B257" s="6">
        <v>65.485545539531472</v>
      </c>
      <c r="C257" s="7">
        <v>1</v>
      </c>
      <c r="I257"/>
      <c r="J257"/>
      <c r="K257"/>
      <c r="L257"/>
      <c r="M257"/>
      <c r="N257"/>
      <c r="O257"/>
    </row>
    <row r="258" spans="1:15" x14ac:dyDescent="0.25">
      <c r="A258" s="5">
        <v>122.19874563692463</v>
      </c>
      <c r="B258" s="6">
        <v>169.95326822589931</v>
      </c>
      <c r="C258" s="7">
        <v>1</v>
      </c>
      <c r="I258"/>
      <c r="J258"/>
      <c r="K258"/>
      <c r="L258"/>
      <c r="M258"/>
      <c r="N258"/>
      <c r="O258"/>
    </row>
    <row r="259" spans="1:15" x14ac:dyDescent="0.25">
      <c r="A259" s="5">
        <v>101.94508126786209</v>
      </c>
      <c r="B259" s="6">
        <v>97.832408077565347</v>
      </c>
      <c r="C259" s="7">
        <v>0</v>
      </c>
      <c r="I259"/>
      <c r="J259"/>
      <c r="K259"/>
      <c r="L259"/>
      <c r="M259"/>
      <c r="N259"/>
      <c r="O259"/>
    </row>
    <row r="260" spans="1:15" x14ac:dyDescent="0.25">
      <c r="A260" s="5">
        <v>78.904550612552299</v>
      </c>
      <c r="B260" s="6">
        <v>55.804185338082206</v>
      </c>
      <c r="C260" s="7">
        <v>1</v>
      </c>
      <c r="I260"/>
      <c r="J260"/>
      <c r="K260"/>
      <c r="L260"/>
      <c r="M260"/>
      <c r="N260"/>
      <c r="O260"/>
    </row>
    <row r="261" spans="1:15" x14ac:dyDescent="0.25">
      <c r="A261" s="5">
        <v>101.9996021438283</v>
      </c>
      <c r="B261" s="6">
        <v>105.22388170806713</v>
      </c>
      <c r="C261" s="7">
        <v>0</v>
      </c>
      <c r="I261"/>
      <c r="J261"/>
      <c r="K261"/>
      <c r="L261"/>
      <c r="M261"/>
      <c r="N261"/>
      <c r="O261"/>
    </row>
    <row r="262" spans="1:15" x14ac:dyDescent="0.25">
      <c r="A262" s="5">
        <v>108.7474836327018</v>
      </c>
      <c r="B262" s="6">
        <v>109.12300960631532</v>
      </c>
      <c r="C262" s="7">
        <v>0</v>
      </c>
      <c r="I262"/>
      <c r="J262"/>
      <c r="K262"/>
      <c r="L262"/>
      <c r="M262"/>
      <c r="N262"/>
      <c r="O262"/>
    </row>
    <row r="263" spans="1:15" x14ac:dyDescent="0.25">
      <c r="A263" s="5">
        <v>120.92385743598945</v>
      </c>
      <c r="B263" s="6">
        <v>154.01695850166729</v>
      </c>
      <c r="C263" s="7">
        <v>1</v>
      </c>
      <c r="I263"/>
      <c r="J263"/>
      <c r="K263"/>
      <c r="L263"/>
      <c r="M263"/>
      <c r="N263"/>
      <c r="O263"/>
    </row>
    <row r="264" spans="1:15" x14ac:dyDescent="0.25">
      <c r="A264" s="5">
        <v>97.626838829763329</v>
      </c>
      <c r="B264" s="6">
        <v>126.57272158927741</v>
      </c>
      <c r="C264" s="7">
        <v>1</v>
      </c>
      <c r="I264"/>
      <c r="J264"/>
      <c r="K264"/>
      <c r="L264"/>
      <c r="M264"/>
      <c r="N264"/>
      <c r="O264"/>
    </row>
    <row r="265" spans="1:15" x14ac:dyDescent="0.25">
      <c r="A265" s="5">
        <v>77.957486474915981</v>
      </c>
      <c r="B265" s="6">
        <v>54.679035712055203</v>
      </c>
      <c r="C265" s="7">
        <v>0</v>
      </c>
      <c r="I265"/>
      <c r="J265"/>
      <c r="K265"/>
      <c r="L265"/>
      <c r="M265"/>
      <c r="N265"/>
      <c r="O265"/>
    </row>
    <row r="266" spans="1:15" x14ac:dyDescent="0.25">
      <c r="A266" s="5">
        <v>114.29385635315052</v>
      </c>
      <c r="B266" s="6">
        <v>153.52766979861011</v>
      </c>
      <c r="C266" s="7">
        <v>1</v>
      </c>
      <c r="I266"/>
      <c r="J266"/>
      <c r="K266"/>
      <c r="L266"/>
      <c r="M266"/>
      <c r="N266"/>
      <c r="O266"/>
    </row>
    <row r="267" spans="1:15" x14ac:dyDescent="0.25">
      <c r="A267" s="5">
        <v>115.5317967366417</v>
      </c>
      <c r="B267" s="6">
        <v>158.71869394730217</v>
      </c>
      <c r="C267" s="7">
        <v>1</v>
      </c>
      <c r="I267"/>
      <c r="J267"/>
      <c r="K267"/>
      <c r="L267"/>
      <c r="M267"/>
      <c r="N267"/>
      <c r="O267"/>
    </row>
    <row r="268" spans="1:15" x14ac:dyDescent="0.25">
      <c r="A268" s="5">
        <v>113.97307847916886</v>
      </c>
      <c r="B268" s="6">
        <v>155.30341308025075</v>
      </c>
      <c r="C268" s="7">
        <v>1</v>
      </c>
      <c r="I268"/>
      <c r="J268"/>
      <c r="K268"/>
      <c r="L268"/>
      <c r="M268"/>
      <c r="N268"/>
      <c r="O268"/>
    </row>
    <row r="269" spans="1:15" x14ac:dyDescent="0.25">
      <c r="A269" s="5">
        <v>78.704112820069398</v>
      </c>
      <c r="B269" s="6">
        <v>47.686756402602597</v>
      </c>
      <c r="C269" s="7">
        <v>0</v>
      </c>
      <c r="I269"/>
      <c r="J269"/>
      <c r="K269"/>
      <c r="L269"/>
      <c r="M269"/>
      <c r="N269"/>
      <c r="O269"/>
    </row>
    <row r="270" spans="1:15" x14ac:dyDescent="0.25">
      <c r="A270" s="5">
        <v>73.680885583818593</v>
      </c>
      <c r="B270" s="6">
        <v>59.246226347587985</v>
      </c>
      <c r="C270" s="7">
        <v>0</v>
      </c>
      <c r="I270"/>
      <c r="J270"/>
      <c r="K270"/>
      <c r="L270"/>
      <c r="M270"/>
      <c r="N270"/>
      <c r="O270"/>
    </row>
    <row r="271" spans="1:15" x14ac:dyDescent="0.25">
      <c r="A271" s="5">
        <v>123.96340006146917</v>
      </c>
      <c r="B271" s="6">
        <v>171.7533128545781</v>
      </c>
      <c r="C271" s="7">
        <v>1</v>
      </c>
      <c r="I271"/>
      <c r="J271"/>
      <c r="K271"/>
      <c r="L271"/>
      <c r="M271"/>
      <c r="N271"/>
      <c r="O271"/>
    </row>
    <row r="272" spans="1:15" x14ac:dyDescent="0.25">
      <c r="A272" s="5">
        <v>106.64601340990086</v>
      </c>
      <c r="B272" s="6">
        <v>104.37036025969097</v>
      </c>
      <c r="C272" s="7">
        <v>0</v>
      </c>
      <c r="I272"/>
      <c r="J272"/>
      <c r="K272"/>
      <c r="L272"/>
      <c r="M272"/>
      <c r="N272"/>
      <c r="O272"/>
    </row>
    <row r="273" spans="1:15" x14ac:dyDescent="0.25">
      <c r="A273" s="5">
        <v>102.72539108548605</v>
      </c>
      <c r="B273" s="6">
        <v>114.45759991416735</v>
      </c>
      <c r="C273" s="7">
        <v>0</v>
      </c>
      <c r="I273"/>
      <c r="J273"/>
      <c r="K273"/>
      <c r="L273"/>
      <c r="M273"/>
      <c r="N273"/>
      <c r="O273"/>
    </row>
    <row r="274" spans="1:15" x14ac:dyDescent="0.25">
      <c r="A274" s="5">
        <v>103.68383940617365</v>
      </c>
      <c r="B274" s="6">
        <v>142.05767185835546</v>
      </c>
      <c r="C274" s="7">
        <v>1</v>
      </c>
      <c r="I274"/>
      <c r="J274"/>
      <c r="K274"/>
      <c r="L274"/>
      <c r="M274"/>
      <c r="N274"/>
      <c r="O274"/>
    </row>
    <row r="275" spans="1:15" x14ac:dyDescent="0.25">
      <c r="A275" s="5">
        <v>110.3188465719924</v>
      </c>
      <c r="B275" s="6">
        <v>111.28020221244037</v>
      </c>
      <c r="C275" s="7">
        <v>1</v>
      </c>
      <c r="I275"/>
      <c r="J275"/>
      <c r="K275"/>
      <c r="L275"/>
      <c r="M275"/>
      <c r="N275"/>
      <c r="O275"/>
    </row>
    <row r="276" spans="1:15" x14ac:dyDescent="0.25">
      <c r="A276" s="5">
        <v>107.72369034522698</v>
      </c>
      <c r="B276" s="6">
        <v>103.69208397975898</v>
      </c>
      <c r="C276" s="7">
        <v>1</v>
      </c>
      <c r="I276"/>
      <c r="J276"/>
      <c r="K276"/>
      <c r="L276"/>
      <c r="M276"/>
      <c r="N276"/>
      <c r="O276"/>
    </row>
    <row r="277" spans="1:15" x14ac:dyDescent="0.25">
      <c r="A277" s="5">
        <v>104.21444358948801</v>
      </c>
      <c r="B277" s="6">
        <v>119.51378685732338</v>
      </c>
      <c r="C277" s="7">
        <v>0</v>
      </c>
      <c r="I277"/>
      <c r="J277"/>
      <c r="K277"/>
      <c r="L277"/>
      <c r="M277"/>
      <c r="N277"/>
      <c r="O277"/>
    </row>
    <row r="278" spans="1:15" x14ac:dyDescent="0.25">
      <c r="A278" s="5">
        <v>103.94975483755321</v>
      </c>
      <c r="B278" s="6">
        <v>124.50531984547773</v>
      </c>
      <c r="C278" s="7">
        <v>1</v>
      </c>
      <c r="I278"/>
      <c r="J278"/>
      <c r="K278"/>
      <c r="L278"/>
      <c r="M278"/>
      <c r="N278"/>
      <c r="O278"/>
    </row>
    <row r="279" spans="1:15" x14ac:dyDescent="0.25">
      <c r="A279" s="5">
        <v>85.104591608299813</v>
      </c>
      <c r="B279" s="6">
        <v>55.916536684976649</v>
      </c>
      <c r="C279" s="7">
        <v>0</v>
      </c>
      <c r="I279"/>
      <c r="J279"/>
      <c r="K279"/>
      <c r="L279"/>
      <c r="M279"/>
      <c r="N279"/>
      <c r="O279"/>
    </row>
    <row r="280" spans="1:15" x14ac:dyDescent="0.25">
      <c r="A280" s="5">
        <v>108.39028412651531</v>
      </c>
      <c r="B280" s="6">
        <v>72.689581942038714</v>
      </c>
      <c r="C280" s="7">
        <v>0</v>
      </c>
      <c r="I280"/>
      <c r="J280"/>
      <c r="K280"/>
      <c r="L280"/>
      <c r="M280"/>
      <c r="N280"/>
      <c r="O280"/>
    </row>
    <row r="281" spans="1:15" x14ac:dyDescent="0.25">
      <c r="A281" s="5">
        <v>74.597615632056304</v>
      </c>
      <c r="B281" s="6">
        <v>38.159157550494385</v>
      </c>
      <c r="C281" s="7">
        <v>0</v>
      </c>
      <c r="I281"/>
      <c r="J281"/>
      <c r="K281"/>
      <c r="L281"/>
      <c r="M281"/>
      <c r="N281"/>
      <c r="O281"/>
    </row>
    <row r="282" spans="1:15" x14ac:dyDescent="0.25">
      <c r="A282" s="5">
        <v>101.18686201897846</v>
      </c>
      <c r="B282" s="6">
        <v>92.412308453729878</v>
      </c>
      <c r="C282" s="7">
        <v>1</v>
      </c>
      <c r="I282"/>
      <c r="J282"/>
      <c r="K282"/>
      <c r="L282"/>
      <c r="M282"/>
      <c r="N282"/>
      <c r="O282"/>
    </row>
    <row r="283" spans="1:15" x14ac:dyDescent="0.25">
      <c r="A283" s="5">
        <v>102.51259232149167</v>
      </c>
      <c r="B283" s="6">
        <v>97.17134629639439</v>
      </c>
      <c r="C283" s="7">
        <v>1</v>
      </c>
      <c r="I283"/>
      <c r="J283"/>
      <c r="K283"/>
      <c r="L283"/>
      <c r="M283"/>
      <c r="N283"/>
      <c r="O283"/>
    </row>
    <row r="284" spans="1:15" x14ac:dyDescent="0.25">
      <c r="A284" s="5">
        <v>119.01432434906758</v>
      </c>
      <c r="B284" s="6">
        <v>140.0929860917052</v>
      </c>
      <c r="C284" s="7">
        <v>1</v>
      </c>
      <c r="I284"/>
      <c r="J284"/>
      <c r="K284"/>
      <c r="L284"/>
      <c r="M284"/>
      <c r="N284"/>
      <c r="O284"/>
    </row>
    <row r="285" spans="1:15" x14ac:dyDescent="0.25">
      <c r="A285" s="5">
        <v>100.62765733465216</v>
      </c>
      <c r="B285" s="6">
        <v>113.55605297458483</v>
      </c>
      <c r="C285" s="7">
        <v>0</v>
      </c>
      <c r="I285"/>
      <c r="J285"/>
      <c r="K285"/>
      <c r="L285"/>
      <c r="M285"/>
      <c r="N285"/>
      <c r="O285"/>
    </row>
    <row r="286" spans="1:15" x14ac:dyDescent="0.25">
      <c r="A286" s="5">
        <v>99.474954472205809</v>
      </c>
      <c r="B286" s="6">
        <v>129.60851543420472</v>
      </c>
      <c r="C286" s="7">
        <v>1</v>
      </c>
      <c r="I286"/>
      <c r="J286"/>
      <c r="K286"/>
      <c r="L286"/>
      <c r="M286"/>
      <c r="N286"/>
      <c r="O286"/>
    </row>
    <row r="287" spans="1:15" x14ac:dyDescent="0.25">
      <c r="A287" s="5">
        <v>84.889598165871817</v>
      </c>
      <c r="B287" s="6">
        <v>59.530720302846149</v>
      </c>
      <c r="C287" s="7">
        <v>0</v>
      </c>
      <c r="I287"/>
      <c r="J287"/>
      <c r="K287"/>
      <c r="L287"/>
      <c r="M287"/>
      <c r="N287"/>
      <c r="O287"/>
    </row>
    <row r="288" spans="1:15" x14ac:dyDescent="0.25">
      <c r="A288" s="5">
        <v>89.17634430667843</v>
      </c>
      <c r="B288" s="6">
        <v>75.981629084665997</v>
      </c>
      <c r="C288" s="7">
        <v>0</v>
      </c>
      <c r="I288"/>
      <c r="J288"/>
      <c r="K288"/>
      <c r="L288"/>
      <c r="M288"/>
      <c r="N288"/>
      <c r="O288"/>
    </row>
    <row r="289" spans="1:15" x14ac:dyDescent="0.25">
      <c r="A289" s="5">
        <v>99.729216839517989</v>
      </c>
      <c r="B289" s="6">
        <v>94.079314386640291</v>
      </c>
      <c r="C289" s="7">
        <v>0</v>
      </c>
      <c r="I289"/>
      <c r="J289"/>
      <c r="K289"/>
      <c r="L289"/>
      <c r="M289"/>
      <c r="N289"/>
      <c r="O289"/>
    </row>
    <row r="290" spans="1:15" x14ac:dyDescent="0.25">
      <c r="A290" s="5">
        <v>105.4696763603562</v>
      </c>
      <c r="B290" s="6">
        <v>143.89405676550297</v>
      </c>
      <c r="C290" s="7">
        <v>1</v>
      </c>
      <c r="I290"/>
      <c r="J290"/>
      <c r="K290"/>
      <c r="L290"/>
      <c r="M290"/>
      <c r="N290"/>
      <c r="O290"/>
    </row>
    <row r="291" spans="1:15" x14ac:dyDescent="0.25">
      <c r="A291" s="5">
        <v>79.387362600212128</v>
      </c>
      <c r="B291" s="6">
        <v>26.879705855215715</v>
      </c>
      <c r="C291" s="7">
        <v>0</v>
      </c>
      <c r="I291"/>
      <c r="J291"/>
      <c r="K291"/>
      <c r="L291"/>
      <c r="M291"/>
      <c r="N291"/>
      <c r="O291"/>
    </row>
    <row r="292" spans="1:15" x14ac:dyDescent="0.25">
      <c r="A292" s="5">
        <v>94.50817658560868</v>
      </c>
      <c r="B292" s="6">
        <v>84.642503761061775</v>
      </c>
      <c r="C292" s="7">
        <v>0</v>
      </c>
      <c r="I292"/>
      <c r="J292"/>
      <c r="K292"/>
      <c r="L292"/>
      <c r="M292"/>
      <c r="N292"/>
      <c r="O292"/>
    </row>
    <row r="293" spans="1:15" x14ac:dyDescent="0.25">
      <c r="A293" s="5">
        <v>121.84320783769563</v>
      </c>
      <c r="B293" s="6">
        <v>164.78000976094043</v>
      </c>
      <c r="C293" s="7">
        <v>1</v>
      </c>
      <c r="I293"/>
      <c r="J293"/>
      <c r="K293"/>
      <c r="L293"/>
      <c r="M293"/>
      <c r="N293"/>
      <c r="O293"/>
    </row>
    <row r="294" spans="1:15" x14ac:dyDescent="0.25">
      <c r="A294" s="5">
        <v>84.772218812851079</v>
      </c>
      <c r="B294" s="6">
        <v>30.830574958921481</v>
      </c>
      <c r="C294" s="7">
        <v>0</v>
      </c>
      <c r="I294"/>
      <c r="J294"/>
      <c r="K294"/>
      <c r="L294"/>
      <c r="M294"/>
      <c r="N294"/>
      <c r="O294"/>
    </row>
    <row r="295" spans="1:15" x14ac:dyDescent="0.25">
      <c r="A295" s="5">
        <v>109.45800742949845</v>
      </c>
      <c r="B295" s="6">
        <v>102.61171792040714</v>
      </c>
      <c r="C295" s="7">
        <v>1</v>
      </c>
      <c r="I295"/>
      <c r="J295"/>
      <c r="K295"/>
      <c r="L295"/>
      <c r="M295"/>
      <c r="N295"/>
      <c r="O295"/>
    </row>
    <row r="296" spans="1:15" x14ac:dyDescent="0.25">
      <c r="A296" s="5">
        <v>89.683627683187865</v>
      </c>
      <c r="B296" s="6">
        <v>63.435083566567805</v>
      </c>
      <c r="C296" s="7">
        <v>0</v>
      </c>
      <c r="I296"/>
      <c r="J296"/>
      <c r="K296"/>
      <c r="L296"/>
      <c r="M296"/>
      <c r="N296"/>
      <c r="O296"/>
    </row>
    <row r="297" spans="1:15" x14ac:dyDescent="0.25">
      <c r="A297" s="5">
        <v>120.26303043022502</v>
      </c>
      <c r="B297" s="6">
        <v>161.26554225843898</v>
      </c>
      <c r="C297" s="7">
        <v>1</v>
      </c>
      <c r="I297"/>
      <c r="J297"/>
      <c r="K297"/>
      <c r="L297"/>
      <c r="M297"/>
      <c r="N297"/>
      <c r="O297"/>
    </row>
    <row r="298" spans="1:15" x14ac:dyDescent="0.25">
      <c r="A298" s="5">
        <v>113.0231743957161</v>
      </c>
      <c r="B298" s="6">
        <v>129.8369997279168</v>
      </c>
      <c r="C298" s="7">
        <v>1</v>
      </c>
      <c r="I298"/>
      <c r="J298"/>
      <c r="K298"/>
      <c r="L298"/>
      <c r="M298"/>
      <c r="N298"/>
      <c r="O298"/>
    </row>
    <row r="299" spans="1:15" x14ac:dyDescent="0.25">
      <c r="A299" s="5">
        <v>115.98509565701988</v>
      </c>
      <c r="B299" s="6">
        <v>138.58943149728708</v>
      </c>
      <c r="C299" s="7">
        <v>0</v>
      </c>
      <c r="I299"/>
      <c r="J299"/>
      <c r="K299"/>
      <c r="L299"/>
      <c r="M299"/>
      <c r="N299"/>
      <c r="O299"/>
    </row>
    <row r="300" spans="1:15" x14ac:dyDescent="0.25">
      <c r="A300" s="5">
        <v>111.11388442355207</v>
      </c>
      <c r="B300" s="6">
        <v>119.37419800673003</v>
      </c>
      <c r="C300" s="7">
        <v>0</v>
      </c>
      <c r="I300"/>
      <c r="J300"/>
      <c r="K300"/>
      <c r="L300"/>
      <c r="M300"/>
      <c r="N300"/>
      <c r="O300"/>
    </row>
    <row r="301" spans="1:15" x14ac:dyDescent="0.25">
      <c r="A301" s="5">
        <v>102.96488488739141</v>
      </c>
      <c r="B301" s="6">
        <v>94.803656233327004</v>
      </c>
      <c r="C301" s="7">
        <v>0</v>
      </c>
      <c r="I301"/>
      <c r="J301"/>
      <c r="K301"/>
      <c r="L301"/>
      <c r="M301"/>
      <c r="N301"/>
      <c r="O301"/>
    </row>
    <row r="302" spans="1:15" x14ac:dyDescent="0.25">
      <c r="I302"/>
      <c r="J302"/>
      <c r="K302"/>
      <c r="L302"/>
      <c r="M302"/>
      <c r="N302"/>
      <c r="O302"/>
    </row>
    <row r="303" spans="1:15" x14ac:dyDescent="0.25">
      <c r="I303"/>
      <c r="J303"/>
      <c r="K303"/>
      <c r="L303"/>
      <c r="M303"/>
      <c r="N303"/>
      <c r="O303"/>
    </row>
    <row r="304" spans="1:15" x14ac:dyDescent="0.25">
      <c r="I304"/>
      <c r="J304"/>
      <c r="K304"/>
      <c r="L304"/>
      <c r="M304"/>
      <c r="N304"/>
      <c r="O304"/>
    </row>
    <row r="305" spans="9:15" x14ac:dyDescent="0.25">
      <c r="I305"/>
      <c r="J305"/>
      <c r="K305"/>
      <c r="L305"/>
      <c r="M305"/>
      <c r="N305"/>
      <c r="O305"/>
    </row>
    <row r="306" spans="9:15" x14ac:dyDescent="0.25">
      <c r="I306"/>
      <c r="J306"/>
      <c r="K306"/>
      <c r="L306"/>
      <c r="M306"/>
      <c r="N306"/>
      <c r="O306"/>
    </row>
    <row r="307" spans="9:15" x14ac:dyDescent="0.25">
      <c r="I307"/>
      <c r="J307"/>
      <c r="K307"/>
      <c r="L307"/>
      <c r="M307"/>
      <c r="N307"/>
      <c r="O307"/>
    </row>
    <row r="308" spans="9:15" x14ac:dyDescent="0.25">
      <c r="I308"/>
      <c r="J308"/>
      <c r="K308"/>
      <c r="L308"/>
      <c r="M308"/>
      <c r="N308"/>
      <c r="O308"/>
    </row>
    <row r="309" spans="9:15" x14ac:dyDescent="0.25">
      <c r="I309"/>
      <c r="J309"/>
      <c r="K309"/>
      <c r="L309"/>
      <c r="M309"/>
      <c r="N309"/>
      <c r="O309"/>
    </row>
    <row r="310" spans="9:15" x14ac:dyDescent="0.25">
      <c r="I310"/>
      <c r="J310"/>
      <c r="K310"/>
      <c r="L310"/>
      <c r="M310"/>
      <c r="N310"/>
      <c r="O310"/>
    </row>
    <row r="311" spans="9:15" x14ac:dyDescent="0.25">
      <c r="I311"/>
      <c r="J311"/>
      <c r="K311"/>
      <c r="L311"/>
      <c r="M311"/>
      <c r="N311"/>
      <c r="O311"/>
    </row>
    <row r="312" spans="9:15" x14ac:dyDescent="0.25">
      <c r="I312"/>
      <c r="J312"/>
      <c r="K312"/>
      <c r="L312"/>
      <c r="M312"/>
      <c r="N312"/>
      <c r="O312"/>
    </row>
    <row r="313" spans="9:15" x14ac:dyDescent="0.25">
      <c r="I313"/>
      <c r="J313"/>
      <c r="K313"/>
      <c r="L313"/>
      <c r="M313"/>
      <c r="N313"/>
      <c r="O313"/>
    </row>
    <row r="314" spans="9:15" x14ac:dyDescent="0.25">
      <c r="I314"/>
      <c r="J314"/>
      <c r="K314"/>
      <c r="L314"/>
      <c r="M314"/>
      <c r="N314"/>
      <c r="O314"/>
    </row>
    <row r="315" spans="9:15" x14ac:dyDescent="0.25">
      <c r="I315"/>
      <c r="J315"/>
      <c r="K315"/>
      <c r="L315"/>
      <c r="M315"/>
      <c r="N315"/>
      <c r="O315"/>
    </row>
    <row r="316" spans="9:15" x14ac:dyDescent="0.25">
      <c r="I316"/>
      <c r="J316"/>
      <c r="K316"/>
      <c r="L316"/>
      <c r="M316"/>
      <c r="N316"/>
      <c r="O316"/>
    </row>
    <row r="317" spans="9:15" x14ac:dyDescent="0.25">
      <c r="I317"/>
      <c r="J317"/>
      <c r="K317"/>
      <c r="L317"/>
      <c r="M317"/>
      <c r="N317"/>
      <c r="O317"/>
    </row>
    <row r="318" spans="9:15" x14ac:dyDescent="0.25">
      <c r="I318"/>
      <c r="J318"/>
      <c r="K318"/>
      <c r="L318"/>
      <c r="M318"/>
      <c r="N318"/>
      <c r="O318"/>
    </row>
    <row r="319" spans="9:15" x14ac:dyDescent="0.25">
      <c r="I319"/>
      <c r="J319"/>
      <c r="K319"/>
      <c r="L319"/>
      <c r="M319"/>
      <c r="N319"/>
      <c r="O319"/>
    </row>
    <row r="320" spans="9:15" x14ac:dyDescent="0.25">
      <c r="I320"/>
      <c r="J320"/>
      <c r="K320"/>
      <c r="L320"/>
      <c r="M320"/>
      <c r="N320"/>
      <c r="O320"/>
    </row>
    <row r="321" spans="9:15" x14ac:dyDescent="0.25">
      <c r="I321"/>
      <c r="J321"/>
      <c r="K321"/>
      <c r="L321"/>
      <c r="M321"/>
      <c r="N321"/>
      <c r="O321"/>
    </row>
    <row r="322" spans="9:15" x14ac:dyDescent="0.25">
      <c r="I322"/>
      <c r="J322"/>
      <c r="K322"/>
      <c r="L322"/>
      <c r="M322"/>
      <c r="N322"/>
      <c r="O322"/>
    </row>
  </sheetData>
  <pageMargins left="0.7" right="0.7" top="0.75" bottom="0.75" header="0.3" footer="0.3"/>
  <pageSetup orientation="landscape" verticalDpi="0" r:id="rId2"/>
  <headerFooter>
    <oddHeader>&amp;L2017-Schield-ASA&amp;CSimpson's Confounder-Induced Reversal
Binary Outcome; Continuous Predictor and Confounder&amp;RV1</oddHeader>
    <oddFooter>&amp;L&amp;F&amp;C&amp;A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"/>
  <sheetViews>
    <sheetView showGridLines="0" view="pageLayout" zoomScaleNormal="100" workbookViewId="0"/>
  </sheetViews>
  <sheetFormatPr defaultRowHeight="15" x14ac:dyDescent="0.25"/>
  <cols>
    <col min="1" max="2" width="6.42578125" style="11" customWidth="1"/>
    <col min="3" max="3" width="5.140625" style="4" customWidth="1"/>
    <col min="4" max="4" width="2.85546875" style="4" customWidth="1"/>
    <col min="5" max="8" width="9.140625" style="4"/>
    <col min="9" max="9" width="13" style="4" bestFit="1" customWidth="1"/>
    <col min="10" max="11" width="12.28515625" style="4" bestFit="1" customWidth="1"/>
    <col min="12" max="13" width="9.140625" style="4"/>
    <col min="14" max="14" width="1.7109375" style="4" customWidth="1"/>
  </cols>
  <sheetData>
    <row r="1" spans="1:15" x14ac:dyDescent="0.25">
      <c r="A1" s="1" t="s">
        <v>3</v>
      </c>
      <c r="B1" s="1" t="s">
        <v>4</v>
      </c>
      <c r="C1" s="2" t="s">
        <v>6</v>
      </c>
      <c r="D1" s="3"/>
      <c r="F1" s="4" t="s">
        <v>33</v>
      </c>
    </row>
    <row r="2" spans="1:15" x14ac:dyDescent="0.25">
      <c r="A2" s="5">
        <v>101.36718327276238</v>
      </c>
      <c r="B2" s="6">
        <v>61.069712613330466</v>
      </c>
      <c r="C2" s="7">
        <v>0</v>
      </c>
      <c r="D2" s="3"/>
      <c r="E2" s="4" t="s">
        <v>34</v>
      </c>
      <c r="J2" s="4" t="s">
        <v>40</v>
      </c>
      <c r="O2" s="4"/>
    </row>
    <row r="3" spans="1:15" x14ac:dyDescent="0.25">
      <c r="A3" s="5">
        <v>94.696141790646706</v>
      </c>
      <c r="B3" s="6">
        <v>117.85901429980815</v>
      </c>
      <c r="C3" s="7">
        <v>1</v>
      </c>
      <c r="D3" s="3"/>
      <c r="E3" s="4">
        <f>INTERCEPT(C$1:C$301,A$1:A$301)</f>
        <v>2.6634057537430922E-2</v>
      </c>
      <c r="F3" s="4" t="str">
        <f ca="1">_xlfn.FORMULATEXT(E3)</f>
        <v>=INTERCEPT(C$1:C$301,A$1:A$301)</v>
      </c>
      <c r="J3" s="4">
        <v>-1.92</v>
      </c>
      <c r="O3" s="4"/>
    </row>
    <row r="4" spans="1:15" x14ac:dyDescent="0.25">
      <c r="A4" s="5">
        <v>131.26936513816349</v>
      </c>
      <c r="B4" s="6">
        <v>184.19052610485176</v>
      </c>
      <c r="C4" s="7">
        <v>0</v>
      </c>
      <c r="D4" s="3"/>
      <c r="E4" s="4">
        <f>SLOPE(C$1:C$301,A$1:A$301)</f>
        <v>4.7333479986733954E-3</v>
      </c>
      <c r="F4" s="4" t="str">
        <f ca="1">_xlfn.FORMULATEXT(E4)</f>
        <v>=SLOPE(C$1:C$301,A$1:A$301)</v>
      </c>
      <c r="J4" s="4">
        <v>1.9199999999999998E-2</v>
      </c>
      <c r="O4" s="4"/>
    </row>
    <row r="5" spans="1:15" x14ac:dyDescent="0.25">
      <c r="A5" s="5">
        <v>121.15983846089753</v>
      </c>
      <c r="B5" s="6">
        <v>176.8497866971847</v>
      </c>
      <c r="C5" s="7">
        <v>1</v>
      </c>
      <c r="D5" s="3"/>
      <c r="E5" s="4">
        <f>CORREL(A1:A301, C1:C301)</f>
        <v>0.13137051063957403</v>
      </c>
      <c r="F5" s="4" t="str">
        <f ca="1">_xlfn.FORMULATEXT(E5)</f>
        <v>=CORREL(A1:A301, C1:C301)</v>
      </c>
      <c r="O5" s="4"/>
    </row>
    <row r="6" spans="1:15" x14ac:dyDescent="0.25">
      <c r="A6" s="5">
        <v>106.91427831561217</v>
      </c>
      <c r="B6" s="6">
        <v>79.820486718075514</v>
      </c>
      <c r="C6" s="7">
        <v>1</v>
      </c>
      <c r="D6" s="3"/>
      <c r="E6" s="11">
        <f>MIN(A1:A301)</f>
        <v>68.616506294276405</v>
      </c>
      <c r="F6" s="4" t="str">
        <f ca="1">_xlfn.FORMULATEXT(E6)</f>
        <v>=MIN(A1:A301)</v>
      </c>
      <c r="I6" s="4">
        <f>-E3/E4</f>
        <v>-5.6268961303702136</v>
      </c>
      <c r="J6" s="4" t="s">
        <v>41</v>
      </c>
      <c r="O6" s="4"/>
    </row>
    <row r="7" spans="1:15" x14ac:dyDescent="0.25">
      <c r="A7" s="5">
        <v>106.15429769877605</v>
      </c>
      <c r="B7" s="6">
        <v>113.8596924181212</v>
      </c>
      <c r="C7" s="7">
        <v>1</v>
      </c>
      <c r="D7" s="3"/>
      <c r="E7" s="11">
        <f>MAX(A1:A301)</f>
        <v>131.26936513816349</v>
      </c>
      <c r="F7" s="4" t="str">
        <f ca="1">_xlfn.FORMULATEXT(E7)</f>
        <v>=MAX(A1:A301)</v>
      </c>
      <c r="I7" s="4">
        <f>-(E3-1)/E4</f>
        <v>205.64005493265489</v>
      </c>
      <c r="J7" s="4" t="s">
        <v>42</v>
      </c>
      <c r="O7" s="4"/>
    </row>
    <row r="8" spans="1:15" x14ac:dyDescent="0.25">
      <c r="A8" s="5">
        <v>91.653302586204887</v>
      </c>
      <c r="B8" s="6">
        <v>49.229358834655791</v>
      </c>
      <c r="C8" s="7">
        <v>1</v>
      </c>
      <c r="D8" s="3"/>
      <c r="O8" s="4"/>
    </row>
    <row r="9" spans="1:15" x14ac:dyDescent="0.25">
      <c r="A9" s="5">
        <v>96.942784400382237</v>
      </c>
      <c r="B9" s="6">
        <v>92.4985769340404</v>
      </c>
      <c r="C9" s="7">
        <v>1</v>
      </c>
      <c r="D9" s="3"/>
      <c r="O9" s="4"/>
    </row>
    <row r="10" spans="1:15" x14ac:dyDescent="0.25">
      <c r="A10" s="5">
        <v>88.320184476189979</v>
      </c>
      <c r="B10" s="6">
        <v>68.059383922481544</v>
      </c>
      <c r="C10" s="7">
        <v>1</v>
      </c>
      <c r="D10" s="3"/>
      <c r="F10" s="4" t="s">
        <v>37</v>
      </c>
      <c r="G10" s="4" t="s">
        <v>37</v>
      </c>
      <c r="O10" s="4"/>
    </row>
    <row r="11" spans="1:15" x14ac:dyDescent="0.25">
      <c r="A11" s="5">
        <v>110.41954599958035</v>
      </c>
      <c r="B11" s="6">
        <v>109.31370570947759</v>
      </c>
      <c r="C11" s="7">
        <v>1</v>
      </c>
      <c r="D11" s="3"/>
      <c r="E11" s="4" t="s">
        <v>1</v>
      </c>
      <c r="F11" s="4" t="s">
        <v>38</v>
      </c>
      <c r="G11" s="4" t="s">
        <v>39</v>
      </c>
      <c r="H11" s="8" t="s">
        <v>43</v>
      </c>
      <c r="J11" s="18"/>
      <c r="K11" s="18"/>
      <c r="O11" s="4"/>
    </row>
    <row r="12" spans="1:15" x14ac:dyDescent="0.25">
      <c r="A12" s="5">
        <v>111.02041185324035</v>
      </c>
      <c r="B12" s="6">
        <v>79.307554609934044</v>
      </c>
      <c r="C12" s="7">
        <v>0</v>
      </c>
      <c r="D12" s="3"/>
      <c r="E12" s="4">
        <v>-5.7</v>
      </c>
      <c r="F12" s="18">
        <f>$E$3+E12*$E$4</f>
        <v>-3.4602605500743192E-4</v>
      </c>
      <c r="G12" s="18">
        <f>1/(1+EXP(-$J$3-E12*$J$4))</f>
        <v>0.11614639730328058</v>
      </c>
      <c r="H12" s="18">
        <f>(G12-F12)*100</f>
        <v>11.6492423358288</v>
      </c>
      <c r="J12" s="18"/>
      <c r="K12" s="18"/>
      <c r="O12" s="4"/>
    </row>
    <row r="13" spans="1:15" x14ac:dyDescent="0.25">
      <c r="A13" s="5">
        <v>82.341157411339893</v>
      </c>
      <c r="B13" s="6">
        <v>106.96858711258946</v>
      </c>
      <c r="C13" s="7">
        <v>0</v>
      </c>
      <c r="D13" s="3"/>
      <c r="E13" s="4">
        <v>10</v>
      </c>
      <c r="F13" s="18">
        <f t="shared" ref="F13:F33" si="0">E$3+E13*E$4</f>
        <v>7.3967537524164878E-2</v>
      </c>
      <c r="G13" s="18">
        <f t="shared" ref="G13:G33" si="1">1/(1+EXP(-J$3-E13*J$4))</f>
        <v>0.15084358048132776</v>
      </c>
      <c r="H13" s="18">
        <f t="shared" ref="H13:H33" si="2">(G13-F13)*100</f>
        <v>7.6876042957162882</v>
      </c>
      <c r="J13" s="18"/>
      <c r="K13" s="18"/>
      <c r="O13" s="4"/>
    </row>
    <row r="14" spans="1:15" x14ac:dyDescent="0.25">
      <c r="A14" s="5">
        <v>90.985717272934806</v>
      </c>
      <c r="B14" s="6">
        <v>84.417185375370096</v>
      </c>
      <c r="C14" s="7">
        <v>0</v>
      </c>
      <c r="D14" s="3"/>
      <c r="E14" s="4">
        <v>20</v>
      </c>
      <c r="F14" s="18">
        <f t="shared" si="0"/>
        <v>0.12130101751089883</v>
      </c>
      <c r="G14" s="18">
        <f t="shared" si="1"/>
        <v>0.1771175096186845</v>
      </c>
      <c r="H14" s="18">
        <f t="shared" si="2"/>
        <v>5.5816492107785667</v>
      </c>
      <c r="J14" s="18"/>
      <c r="K14" s="18"/>
      <c r="O14" s="4"/>
    </row>
    <row r="15" spans="1:15" x14ac:dyDescent="0.25">
      <c r="A15" s="5">
        <v>123.48762866677339</v>
      </c>
      <c r="B15" s="6">
        <v>175.38233797585272</v>
      </c>
      <c r="C15" s="7">
        <v>0</v>
      </c>
      <c r="D15" s="3"/>
      <c r="E15" s="4">
        <v>30</v>
      </c>
      <c r="F15" s="18">
        <f t="shared" si="0"/>
        <v>0.16863449749763279</v>
      </c>
      <c r="G15" s="18">
        <f t="shared" si="1"/>
        <v>0.20685302959650098</v>
      </c>
      <c r="H15" s="18">
        <f t="shared" si="2"/>
        <v>3.821853209886819</v>
      </c>
      <c r="J15" s="18"/>
      <c r="K15" s="18"/>
      <c r="O15" s="4"/>
    </row>
    <row r="16" spans="1:15" x14ac:dyDescent="0.25">
      <c r="A16" s="5">
        <v>97.245777450616004</v>
      </c>
      <c r="B16" s="6">
        <v>110.74251752993233</v>
      </c>
      <c r="C16" s="7">
        <v>0</v>
      </c>
      <c r="D16" s="3"/>
      <c r="E16" s="4">
        <v>40</v>
      </c>
      <c r="F16" s="18">
        <f t="shared" si="0"/>
        <v>0.21596797748436675</v>
      </c>
      <c r="G16" s="18">
        <f t="shared" si="1"/>
        <v>0.24012396450912174</v>
      </c>
      <c r="H16" s="18">
        <f t="shared" si="2"/>
        <v>2.4155987024754992</v>
      </c>
      <c r="J16" s="18"/>
      <c r="K16" s="18"/>
      <c r="O16" s="4"/>
    </row>
    <row r="17" spans="1:15" x14ac:dyDescent="0.25">
      <c r="A17" s="5">
        <v>104.12784126910176</v>
      </c>
      <c r="B17" s="6">
        <v>135.8360064189294</v>
      </c>
      <c r="C17" s="7">
        <v>0</v>
      </c>
      <c r="D17" s="3"/>
      <c r="E17" s="4">
        <v>50</v>
      </c>
      <c r="F17" s="18">
        <f t="shared" si="0"/>
        <v>0.26330145747110068</v>
      </c>
      <c r="G17" s="18">
        <f t="shared" si="1"/>
        <v>0.27687819487561016</v>
      </c>
      <c r="H17" s="18">
        <f t="shared" si="2"/>
        <v>1.3576737404509487</v>
      </c>
      <c r="J17" s="18"/>
      <c r="K17" s="18"/>
      <c r="O17" s="4"/>
    </row>
    <row r="18" spans="1:15" x14ac:dyDescent="0.25">
      <c r="A18" s="5">
        <v>113.56577775852216</v>
      </c>
      <c r="B18" s="6">
        <v>120.0888687262799</v>
      </c>
      <c r="C18" s="7">
        <v>1</v>
      </c>
      <c r="D18" s="3"/>
      <c r="E18" s="4">
        <v>60</v>
      </c>
      <c r="F18" s="18">
        <f t="shared" si="0"/>
        <v>0.31063493745783466</v>
      </c>
      <c r="G18" s="18">
        <f t="shared" si="1"/>
        <v>0.31691190513781492</v>
      </c>
      <c r="H18" s="18">
        <f t="shared" si="2"/>
        <v>0.6276967679980261</v>
      </c>
      <c r="J18" s="18"/>
      <c r="K18" s="18"/>
      <c r="O18" s="4"/>
    </row>
    <row r="19" spans="1:15" x14ac:dyDescent="0.25">
      <c r="A19" s="5">
        <v>97.699700418705063</v>
      </c>
      <c r="B19" s="6">
        <v>67.43175473343365</v>
      </c>
      <c r="C19" s="7">
        <v>1</v>
      </c>
      <c r="D19" s="3"/>
      <c r="E19" s="4">
        <v>70</v>
      </c>
      <c r="F19" s="18">
        <f t="shared" si="0"/>
        <v>0.35796841744456859</v>
      </c>
      <c r="G19" s="18">
        <f t="shared" si="1"/>
        <v>0.35985351203103327</v>
      </c>
      <c r="H19" s="18">
        <f t="shared" si="2"/>
        <v>0.18850945864646862</v>
      </c>
      <c r="J19" s="18"/>
      <c r="K19" s="18"/>
      <c r="O19" s="4"/>
    </row>
    <row r="20" spans="1:15" x14ac:dyDescent="0.25">
      <c r="A20" s="5">
        <v>107.63431868070256</v>
      </c>
      <c r="B20" s="6">
        <v>103.02778147099774</v>
      </c>
      <c r="C20" s="7">
        <v>0</v>
      </c>
      <c r="D20" s="3"/>
      <c r="E20" s="4">
        <v>80</v>
      </c>
      <c r="F20" s="18">
        <f t="shared" si="0"/>
        <v>0.40530189743130257</v>
      </c>
      <c r="G20" s="18">
        <f t="shared" si="1"/>
        <v>0.40516250910988494</v>
      </c>
      <c r="H20" s="18">
        <f t="shared" si="2"/>
        <v>-1.393883214176328E-2</v>
      </c>
      <c r="J20" s="18"/>
      <c r="K20" s="18"/>
      <c r="O20" s="4"/>
    </row>
    <row r="21" spans="1:15" x14ac:dyDescent="0.25">
      <c r="A21" s="5">
        <v>70.096939761335264</v>
      </c>
      <c r="B21" s="6">
        <v>17.422786597946555</v>
      </c>
      <c r="C21" s="7">
        <v>0</v>
      </c>
      <c r="D21" s="3"/>
      <c r="E21" s="4">
        <v>90</v>
      </c>
      <c r="F21" s="18">
        <f t="shared" si="0"/>
        <v>0.4526353774180365</v>
      </c>
      <c r="G21" s="18">
        <f t="shared" si="1"/>
        <v>0.45214691443837246</v>
      </c>
      <c r="H21" s="18">
        <f t="shared" si="2"/>
        <v>-4.884629796640394E-2</v>
      </c>
      <c r="J21" s="18"/>
      <c r="K21" s="18"/>
      <c r="O21" s="4"/>
    </row>
    <row r="22" spans="1:15" x14ac:dyDescent="0.25">
      <c r="A22" s="5">
        <v>115.04912407387006</v>
      </c>
      <c r="B22" s="6">
        <v>100.45254457333429</v>
      </c>
      <c r="C22" s="7">
        <v>1</v>
      </c>
      <c r="D22" s="3"/>
      <c r="E22" s="4">
        <v>100</v>
      </c>
      <c r="F22" s="18">
        <f t="shared" si="0"/>
        <v>0.49996885740477048</v>
      </c>
      <c r="G22" s="18">
        <f t="shared" si="1"/>
        <v>0.5</v>
      </c>
      <c r="H22" s="18">
        <f t="shared" si="2"/>
        <v>3.1142595229516346E-3</v>
      </c>
      <c r="J22" s="18"/>
      <c r="K22" s="18"/>
      <c r="O22" s="4"/>
    </row>
    <row r="23" spans="1:15" x14ac:dyDescent="0.25">
      <c r="A23" s="5">
        <v>89.872279041516492</v>
      </c>
      <c r="B23" s="6">
        <v>97.60665009288023</v>
      </c>
      <c r="C23" s="7">
        <v>0</v>
      </c>
      <c r="D23" s="3"/>
      <c r="E23" s="4">
        <v>110</v>
      </c>
      <c r="F23" s="18">
        <f t="shared" si="0"/>
        <v>0.54730233739150447</v>
      </c>
      <c r="G23" s="18">
        <f t="shared" si="1"/>
        <v>0.54785308556162737</v>
      </c>
      <c r="H23" s="18">
        <f t="shared" si="2"/>
        <v>5.5074817012290556E-2</v>
      </c>
      <c r="J23" s="18"/>
      <c r="K23" s="18"/>
      <c r="O23" s="4"/>
    </row>
    <row r="24" spans="1:15" x14ac:dyDescent="0.25">
      <c r="A24" s="5">
        <v>73.55044916405474</v>
      </c>
      <c r="B24" s="6">
        <v>51.412856516835326</v>
      </c>
      <c r="C24" s="7">
        <v>1</v>
      </c>
      <c r="D24" s="3"/>
      <c r="E24" s="4">
        <v>120</v>
      </c>
      <c r="F24" s="18">
        <f t="shared" si="0"/>
        <v>0.59463581737823845</v>
      </c>
      <c r="G24" s="18">
        <f t="shared" si="1"/>
        <v>0.59483749089011506</v>
      </c>
      <c r="H24" s="18">
        <f t="shared" si="2"/>
        <v>2.0167351187660998E-2</v>
      </c>
      <c r="J24" s="18"/>
      <c r="K24" s="18"/>
      <c r="O24" s="4"/>
    </row>
    <row r="25" spans="1:15" x14ac:dyDescent="0.25">
      <c r="A25" s="5">
        <v>90.756626594764725</v>
      </c>
      <c r="B25" s="6">
        <v>87.058218411627095</v>
      </c>
      <c r="C25" s="7">
        <v>0</v>
      </c>
      <c r="D25" s="3"/>
      <c r="E25" s="4">
        <v>130</v>
      </c>
      <c r="F25" s="18">
        <f t="shared" si="0"/>
        <v>0.64196929736497244</v>
      </c>
      <c r="G25" s="18">
        <f t="shared" si="1"/>
        <v>0.64014648796896678</v>
      </c>
      <c r="H25" s="18">
        <f t="shared" si="2"/>
        <v>-0.18228093960056535</v>
      </c>
      <c r="J25" s="18"/>
      <c r="K25" s="18"/>
      <c r="O25" s="4"/>
    </row>
    <row r="26" spans="1:15" x14ac:dyDescent="0.25">
      <c r="A26" s="5">
        <v>96.58104313142789</v>
      </c>
      <c r="B26" s="6">
        <v>132.22060891895478</v>
      </c>
      <c r="C26" s="7">
        <v>1</v>
      </c>
      <c r="D26" s="3"/>
      <c r="E26" s="4">
        <v>140</v>
      </c>
      <c r="F26" s="18">
        <f t="shared" si="0"/>
        <v>0.6893027773517062</v>
      </c>
      <c r="G26" s="18">
        <f t="shared" si="1"/>
        <v>0.68308809486218514</v>
      </c>
      <c r="H26" s="18">
        <f t="shared" si="2"/>
        <v>-0.62146824895210617</v>
      </c>
      <c r="J26" s="18"/>
      <c r="K26" s="18"/>
      <c r="O26" s="4"/>
    </row>
    <row r="27" spans="1:15" x14ac:dyDescent="0.25">
      <c r="A27" s="5">
        <v>79.66093774615085</v>
      </c>
      <c r="B27" s="6">
        <v>45.453920259626216</v>
      </c>
      <c r="C27" s="7">
        <v>0</v>
      </c>
      <c r="D27" s="3"/>
      <c r="E27" s="4">
        <v>150</v>
      </c>
      <c r="F27" s="18">
        <f t="shared" si="0"/>
        <v>0.73663625733844018</v>
      </c>
      <c r="G27" s="18">
        <f t="shared" si="1"/>
        <v>0.72312180512438984</v>
      </c>
      <c r="H27" s="18">
        <f t="shared" si="2"/>
        <v>-1.3514452214050343</v>
      </c>
      <c r="J27" s="18"/>
      <c r="K27" s="18"/>
      <c r="O27" s="4"/>
    </row>
    <row r="28" spans="1:15" x14ac:dyDescent="0.25">
      <c r="A28" s="5">
        <v>81.883783186266712</v>
      </c>
      <c r="B28" s="6">
        <v>88.616242777538773</v>
      </c>
      <c r="C28" s="7">
        <v>0</v>
      </c>
      <c r="D28" s="3"/>
      <c r="E28" s="4">
        <v>160</v>
      </c>
      <c r="F28" s="18">
        <f t="shared" si="0"/>
        <v>0.78396973732517417</v>
      </c>
      <c r="G28" s="18">
        <f t="shared" si="1"/>
        <v>0.75987603549087812</v>
      </c>
      <c r="H28" s="18">
        <f t="shared" si="2"/>
        <v>-2.4093701834296044</v>
      </c>
      <c r="J28" s="18"/>
      <c r="K28" s="18"/>
      <c r="O28" s="4"/>
    </row>
    <row r="29" spans="1:15" x14ac:dyDescent="0.25">
      <c r="A29" s="5">
        <v>107.72711611729633</v>
      </c>
      <c r="B29" s="6">
        <v>96.12741432858607</v>
      </c>
      <c r="C29" s="7">
        <v>0</v>
      </c>
      <c r="D29" s="3"/>
      <c r="E29" s="4">
        <v>170</v>
      </c>
      <c r="F29" s="18">
        <f t="shared" si="0"/>
        <v>0.83130321731190815</v>
      </c>
      <c r="G29" s="18">
        <f t="shared" si="1"/>
        <v>0.79314697040349902</v>
      </c>
      <c r="H29" s="18">
        <f t="shared" si="2"/>
        <v>-3.815624690840913</v>
      </c>
      <c r="J29" s="18"/>
      <c r="K29" s="18"/>
      <c r="O29" s="4"/>
    </row>
    <row r="30" spans="1:15" x14ac:dyDescent="0.25">
      <c r="A30" s="5">
        <v>120.79949019042969</v>
      </c>
      <c r="B30" s="6">
        <v>117.10342990878803</v>
      </c>
      <c r="C30" s="7">
        <v>0</v>
      </c>
      <c r="D30" s="3"/>
      <c r="E30" s="4">
        <v>180</v>
      </c>
      <c r="F30" s="18">
        <f t="shared" si="0"/>
        <v>0.87863669729864213</v>
      </c>
      <c r="G30" s="18">
        <f t="shared" si="1"/>
        <v>0.82288249038131545</v>
      </c>
      <c r="H30" s="18">
        <f t="shared" si="2"/>
        <v>-5.5754206917326687</v>
      </c>
      <c r="J30" s="18"/>
      <c r="K30" s="18"/>
      <c r="O30" s="4"/>
    </row>
    <row r="31" spans="1:15" x14ac:dyDescent="0.25">
      <c r="A31" s="5">
        <v>94.503669705336648</v>
      </c>
      <c r="B31" s="6">
        <v>101.15508916661663</v>
      </c>
      <c r="C31" s="7">
        <v>1</v>
      </c>
      <c r="D31" s="3"/>
      <c r="E31" s="4">
        <v>190</v>
      </c>
      <c r="F31" s="18">
        <f t="shared" si="0"/>
        <v>0.92597017728537612</v>
      </c>
      <c r="G31" s="18">
        <f t="shared" si="1"/>
        <v>0.84915641951867227</v>
      </c>
      <c r="H31" s="18">
        <f t="shared" si="2"/>
        <v>-7.681375776670385</v>
      </c>
      <c r="J31" s="18"/>
      <c r="K31" s="18"/>
      <c r="O31" s="4"/>
    </row>
    <row r="32" spans="1:15" x14ac:dyDescent="0.25">
      <c r="A32" s="5">
        <v>101.82945932757261</v>
      </c>
      <c r="B32" s="6">
        <v>93.980342846063806</v>
      </c>
      <c r="C32" s="7">
        <v>1</v>
      </c>
      <c r="D32" s="3"/>
      <c r="E32" s="4">
        <v>200</v>
      </c>
      <c r="F32" s="18">
        <f t="shared" si="0"/>
        <v>0.9733036572721101</v>
      </c>
      <c r="G32" s="18">
        <f t="shared" si="1"/>
        <v>0.8721384336809187</v>
      </c>
      <c r="H32" s="18">
        <f t="shared" si="2"/>
        <v>-10.11652235911914</v>
      </c>
      <c r="J32" s="18"/>
      <c r="K32" s="18"/>
      <c r="O32" s="4"/>
    </row>
    <row r="33" spans="1:15" x14ac:dyDescent="0.25">
      <c r="A33" s="5">
        <v>93.411360786049343</v>
      </c>
      <c r="B33" s="6">
        <v>75.910416792407062</v>
      </c>
      <c r="C33" s="7">
        <v>0</v>
      </c>
      <c r="D33" s="3"/>
      <c r="E33" s="4">
        <v>206</v>
      </c>
      <c r="F33" s="18">
        <f t="shared" si="0"/>
        <v>1.0017037452641504</v>
      </c>
      <c r="G33" s="18">
        <f t="shared" si="1"/>
        <v>0.8844435975202376</v>
      </c>
      <c r="H33" s="18">
        <f t="shared" si="2"/>
        <v>-11.726014774391281</v>
      </c>
      <c r="J33" s="18"/>
      <c r="K33" s="18"/>
      <c r="O33" s="4"/>
    </row>
    <row r="34" spans="1:15" x14ac:dyDescent="0.25">
      <c r="A34" s="5">
        <v>104.38454929586152</v>
      </c>
      <c r="B34" s="6">
        <v>108.91933236180247</v>
      </c>
      <c r="C34" s="7">
        <v>1</v>
      </c>
      <c r="D34" s="3"/>
      <c r="O34" s="4"/>
    </row>
    <row r="35" spans="1:15" x14ac:dyDescent="0.25">
      <c r="A35" s="5">
        <v>108.81546560341654</v>
      </c>
      <c r="B35" s="6">
        <v>143.70957005044323</v>
      </c>
      <c r="C35" s="7">
        <v>0</v>
      </c>
    </row>
    <row r="36" spans="1:15" x14ac:dyDescent="0.25">
      <c r="A36" s="5">
        <v>120.55051525785704</v>
      </c>
      <c r="B36" s="6">
        <v>169.36135322788897</v>
      </c>
      <c r="C36" s="7">
        <v>1</v>
      </c>
    </row>
    <row r="37" spans="1:15" x14ac:dyDescent="0.25">
      <c r="A37" s="5">
        <v>83.218431024453622</v>
      </c>
      <c r="B37" s="6">
        <v>43.973109834688351</v>
      </c>
      <c r="C37" s="7">
        <v>0</v>
      </c>
    </row>
    <row r="38" spans="1:15" x14ac:dyDescent="0.25">
      <c r="A38" s="5">
        <v>69.258717752697635</v>
      </c>
      <c r="B38" s="6">
        <v>26.76289652090508</v>
      </c>
      <c r="C38" s="7">
        <v>0</v>
      </c>
    </row>
    <row r="39" spans="1:15" x14ac:dyDescent="0.25">
      <c r="A39" s="5">
        <v>99.99743069472396</v>
      </c>
      <c r="B39" s="6">
        <v>99.328794941274424</v>
      </c>
      <c r="C39" s="7">
        <v>1</v>
      </c>
    </row>
    <row r="40" spans="1:15" x14ac:dyDescent="0.25">
      <c r="A40" s="5">
        <v>103.3678419919588</v>
      </c>
      <c r="B40" s="6">
        <v>122.47346930288636</v>
      </c>
      <c r="C40" s="7">
        <v>0</v>
      </c>
    </row>
    <row r="41" spans="1:15" x14ac:dyDescent="0.25">
      <c r="A41" s="5">
        <v>94.82297845395685</v>
      </c>
      <c r="B41" s="6">
        <v>52.928119616441606</v>
      </c>
      <c r="C41" s="7">
        <v>0</v>
      </c>
    </row>
    <row r="42" spans="1:15" x14ac:dyDescent="0.25">
      <c r="A42" s="5">
        <v>90.114004482949269</v>
      </c>
      <c r="B42" s="6">
        <v>94.386634193150954</v>
      </c>
      <c r="C42" s="7">
        <v>1</v>
      </c>
    </row>
    <row r="43" spans="1:15" x14ac:dyDescent="0.25">
      <c r="A43" s="5">
        <v>105.71282535600454</v>
      </c>
      <c r="B43" s="6">
        <v>89.620286350513496</v>
      </c>
      <c r="C43" s="7">
        <v>0</v>
      </c>
    </row>
    <row r="44" spans="1:15" x14ac:dyDescent="0.25">
      <c r="A44" s="5">
        <v>72.074038565829227</v>
      </c>
      <c r="B44" s="6">
        <v>82.193101525866851</v>
      </c>
      <c r="C44" s="7">
        <v>0</v>
      </c>
    </row>
    <row r="45" spans="1:15" x14ac:dyDescent="0.25">
      <c r="A45" s="5">
        <v>96.752858472191974</v>
      </c>
      <c r="B45" s="6">
        <v>93.4403887917356</v>
      </c>
      <c r="C45" s="7">
        <v>1</v>
      </c>
    </row>
    <row r="46" spans="1:15" x14ac:dyDescent="0.25">
      <c r="A46" s="5">
        <v>75.396878369649173</v>
      </c>
      <c r="B46" s="6">
        <v>63.731742391929387</v>
      </c>
      <c r="C46" s="7">
        <v>1</v>
      </c>
    </row>
    <row r="47" spans="1:15" x14ac:dyDescent="0.25">
      <c r="A47" s="5">
        <v>83.788666393595037</v>
      </c>
      <c r="B47" s="6">
        <v>69.582638188030671</v>
      </c>
      <c r="C47" s="7">
        <v>0</v>
      </c>
    </row>
    <row r="48" spans="1:15" x14ac:dyDescent="0.25">
      <c r="A48" s="5">
        <v>84.576938479644639</v>
      </c>
      <c r="B48" s="6">
        <v>42.578813511460737</v>
      </c>
      <c r="C48" s="7">
        <v>0</v>
      </c>
    </row>
    <row r="49" spans="1:3" x14ac:dyDescent="0.25">
      <c r="A49" s="5">
        <v>80.936050399056185</v>
      </c>
      <c r="B49" s="6">
        <v>94.670367250776835</v>
      </c>
      <c r="C49" s="7">
        <v>0</v>
      </c>
    </row>
    <row r="50" spans="1:3" x14ac:dyDescent="0.25">
      <c r="A50" s="5">
        <v>115.22707355066407</v>
      </c>
      <c r="B50" s="6">
        <v>130.23378450289516</v>
      </c>
      <c r="C50" s="7">
        <v>0</v>
      </c>
    </row>
    <row r="51" spans="1:3" x14ac:dyDescent="0.25">
      <c r="A51" s="5">
        <v>99.391989626214027</v>
      </c>
      <c r="B51" s="6">
        <v>115.47898044879783</v>
      </c>
      <c r="C51" s="7">
        <v>1</v>
      </c>
    </row>
    <row r="52" spans="1:3" x14ac:dyDescent="0.25">
      <c r="A52" s="5">
        <v>68.616506294276405</v>
      </c>
      <c r="B52" s="6">
        <v>11.339790959858821</v>
      </c>
      <c r="C52" s="7">
        <v>0</v>
      </c>
    </row>
    <row r="53" spans="1:3" x14ac:dyDescent="0.25">
      <c r="A53" s="5">
        <v>109.16162320419414</v>
      </c>
      <c r="B53" s="6">
        <v>122.66461220840192</v>
      </c>
      <c r="C53" s="7">
        <v>1</v>
      </c>
    </row>
    <row r="54" spans="1:3" x14ac:dyDescent="0.25">
      <c r="A54" s="5">
        <v>106.24692068468684</v>
      </c>
      <c r="B54" s="6">
        <v>134.14148206026184</v>
      </c>
      <c r="C54" s="7">
        <v>1</v>
      </c>
    </row>
    <row r="55" spans="1:3" x14ac:dyDescent="0.25">
      <c r="A55" s="5">
        <v>85.567107817944702</v>
      </c>
      <c r="B55" s="6">
        <v>60.649580892577916</v>
      </c>
      <c r="C55" s="7">
        <v>0</v>
      </c>
    </row>
    <row r="56" spans="1:3" x14ac:dyDescent="0.25">
      <c r="A56" s="5">
        <v>87.79250901189009</v>
      </c>
      <c r="B56" s="6">
        <v>31.793891284395883</v>
      </c>
      <c r="C56" s="7">
        <v>0</v>
      </c>
    </row>
    <row r="57" spans="1:3" x14ac:dyDescent="0.25">
      <c r="A57" s="5">
        <v>121.76048956267985</v>
      </c>
      <c r="B57" s="6">
        <v>157.64679641950639</v>
      </c>
      <c r="C57" s="7">
        <v>1</v>
      </c>
    </row>
    <row r="58" spans="1:3" x14ac:dyDescent="0.25">
      <c r="A58" s="5">
        <v>74.816280306974051</v>
      </c>
      <c r="B58" s="6">
        <v>73.334268611415936</v>
      </c>
      <c r="C58" s="7">
        <v>1</v>
      </c>
    </row>
    <row r="59" spans="1:3" x14ac:dyDescent="0.25">
      <c r="A59" s="5">
        <v>100.09597220481649</v>
      </c>
      <c r="B59" s="6">
        <v>83.92613090716209</v>
      </c>
      <c r="C59" s="7">
        <v>0</v>
      </c>
    </row>
    <row r="60" spans="1:3" x14ac:dyDescent="0.25">
      <c r="A60" s="5">
        <v>97.358270859542586</v>
      </c>
      <c r="B60" s="6">
        <v>110.60843170756441</v>
      </c>
      <c r="C60" s="7">
        <v>1</v>
      </c>
    </row>
    <row r="61" spans="1:3" x14ac:dyDescent="0.25">
      <c r="A61" s="5">
        <v>86.18168155045457</v>
      </c>
      <c r="B61" s="6">
        <v>36.799068011470105</v>
      </c>
      <c r="C61" s="7">
        <v>0</v>
      </c>
    </row>
    <row r="62" spans="1:3" x14ac:dyDescent="0.25">
      <c r="A62" s="5">
        <v>92.871212017305638</v>
      </c>
      <c r="B62" s="6">
        <v>98.479756607528429</v>
      </c>
      <c r="C62" s="7">
        <v>0</v>
      </c>
    </row>
    <row r="63" spans="1:3" x14ac:dyDescent="0.25">
      <c r="A63" s="5">
        <v>123.19774093438879</v>
      </c>
      <c r="B63" s="6">
        <v>121.64903325110168</v>
      </c>
      <c r="C63" s="7">
        <v>1</v>
      </c>
    </row>
    <row r="64" spans="1:3" x14ac:dyDescent="0.25">
      <c r="A64" s="5">
        <v>97.601560925327433</v>
      </c>
      <c r="B64" s="6">
        <v>65.352109230776705</v>
      </c>
      <c r="C64" s="7">
        <v>0</v>
      </c>
    </row>
    <row r="65" spans="1:3" x14ac:dyDescent="0.25">
      <c r="A65" s="5">
        <v>98.975098711575583</v>
      </c>
      <c r="B65" s="6">
        <v>108.01700208945647</v>
      </c>
      <c r="C65" s="7">
        <v>0</v>
      </c>
    </row>
    <row r="66" spans="1:3" x14ac:dyDescent="0.25">
      <c r="A66" s="5">
        <v>82.004313540794172</v>
      </c>
      <c r="B66" s="6">
        <v>66.917091389665359</v>
      </c>
      <c r="C66" s="7">
        <v>1</v>
      </c>
    </row>
    <row r="67" spans="1:3" x14ac:dyDescent="0.25">
      <c r="A67" s="5">
        <v>94.936250642441181</v>
      </c>
      <c r="B67" s="6">
        <v>73.039475486775402</v>
      </c>
      <c r="C67" s="7">
        <v>1</v>
      </c>
    </row>
    <row r="68" spans="1:3" x14ac:dyDescent="0.25">
      <c r="A68" s="5">
        <v>90.630074014378351</v>
      </c>
      <c r="B68" s="6">
        <v>83.177872053147382</v>
      </c>
      <c r="C68" s="7">
        <v>0</v>
      </c>
    </row>
    <row r="69" spans="1:3" x14ac:dyDescent="0.25">
      <c r="A69" s="5">
        <v>95.96980601257377</v>
      </c>
      <c r="B69" s="6">
        <v>89.195501683042636</v>
      </c>
      <c r="C69" s="7">
        <v>0</v>
      </c>
    </row>
    <row r="70" spans="1:3" x14ac:dyDescent="0.25">
      <c r="A70" s="5">
        <v>90.448874294752258</v>
      </c>
      <c r="B70" s="6">
        <v>114.79244383676371</v>
      </c>
      <c r="C70" s="7">
        <v>1</v>
      </c>
    </row>
    <row r="71" spans="1:3" x14ac:dyDescent="0.25">
      <c r="A71" s="5">
        <v>87.179595614716447</v>
      </c>
      <c r="B71" s="6">
        <v>60.084402946217757</v>
      </c>
      <c r="C71" s="7">
        <v>0</v>
      </c>
    </row>
    <row r="72" spans="1:3" x14ac:dyDescent="0.25">
      <c r="A72" s="5">
        <v>92.397140670920777</v>
      </c>
      <c r="B72" s="6">
        <v>62.551311955161069</v>
      </c>
      <c r="C72" s="7">
        <v>0</v>
      </c>
    </row>
    <row r="73" spans="1:3" x14ac:dyDescent="0.25">
      <c r="A73" s="5">
        <v>102.74972971832499</v>
      </c>
      <c r="B73" s="6">
        <v>92.93801945898872</v>
      </c>
      <c r="C73" s="7">
        <v>0</v>
      </c>
    </row>
    <row r="74" spans="1:3" x14ac:dyDescent="0.25">
      <c r="A74" s="5">
        <v>115.55664740307263</v>
      </c>
      <c r="B74" s="6">
        <v>105.91376596282964</v>
      </c>
      <c r="C74" s="7">
        <v>1</v>
      </c>
    </row>
    <row r="75" spans="1:3" x14ac:dyDescent="0.25">
      <c r="A75" s="5">
        <v>124.24664282252797</v>
      </c>
      <c r="B75" s="6">
        <v>177.67222942962712</v>
      </c>
      <c r="C75" s="7">
        <v>1</v>
      </c>
    </row>
    <row r="76" spans="1:3" x14ac:dyDescent="0.25">
      <c r="A76" s="5">
        <v>84.997207058891362</v>
      </c>
      <c r="B76" s="6">
        <v>88.354862918954638</v>
      </c>
      <c r="C76" s="7">
        <v>1</v>
      </c>
    </row>
    <row r="77" spans="1:3" x14ac:dyDescent="0.25">
      <c r="A77" s="5">
        <v>113.38442980335219</v>
      </c>
      <c r="B77" s="6">
        <v>123.23775064067685</v>
      </c>
      <c r="C77" s="7">
        <v>0</v>
      </c>
    </row>
    <row r="78" spans="1:3" x14ac:dyDescent="0.25">
      <c r="A78" s="5">
        <v>112.83039363426342</v>
      </c>
      <c r="B78" s="6">
        <v>165.41037451749256</v>
      </c>
      <c r="C78" s="7">
        <v>0</v>
      </c>
    </row>
    <row r="79" spans="1:3" x14ac:dyDescent="0.25">
      <c r="A79" s="5">
        <v>122.30688306777819</v>
      </c>
      <c r="B79" s="6">
        <v>146.59077703531264</v>
      </c>
      <c r="C79" s="7">
        <v>0</v>
      </c>
    </row>
    <row r="80" spans="1:3" x14ac:dyDescent="0.25">
      <c r="A80" s="5">
        <v>108.88056668241208</v>
      </c>
      <c r="B80" s="6">
        <v>133.2384271224328</v>
      </c>
      <c r="C80" s="7">
        <v>1</v>
      </c>
    </row>
    <row r="81" spans="1:3" x14ac:dyDescent="0.25">
      <c r="A81" s="5">
        <v>105.02156271696231</v>
      </c>
      <c r="B81" s="6">
        <v>113.6188284655163</v>
      </c>
      <c r="C81" s="7">
        <v>1</v>
      </c>
    </row>
    <row r="82" spans="1:3" x14ac:dyDescent="0.25">
      <c r="A82" s="5">
        <v>86.805848020457503</v>
      </c>
      <c r="B82" s="6">
        <v>93.222397137396499</v>
      </c>
      <c r="C82" s="7">
        <v>0</v>
      </c>
    </row>
    <row r="83" spans="1:3" x14ac:dyDescent="0.25">
      <c r="A83" s="5">
        <v>114.90680860085708</v>
      </c>
      <c r="B83" s="6">
        <v>137.50871937150549</v>
      </c>
      <c r="C83" s="7">
        <v>1</v>
      </c>
    </row>
    <row r="84" spans="1:3" x14ac:dyDescent="0.25">
      <c r="A84" s="5">
        <v>95.750935692594538</v>
      </c>
      <c r="B84" s="6">
        <v>104.40202174737102</v>
      </c>
      <c r="C84" s="7">
        <v>1</v>
      </c>
    </row>
    <row r="85" spans="1:3" x14ac:dyDescent="0.25">
      <c r="A85" s="5">
        <v>92.040821944070188</v>
      </c>
      <c r="B85" s="6">
        <v>82.933700811800833</v>
      </c>
      <c r="C85" s="7">
        <v>0</v>
      </c>
    </row>
    <row r="86" spans="1:3" x14ac:dyDescent="0.25">
      <c r="A86" s="5">
        <v>97.52868773722976</v>
      </c>
      <c r="B86" s="6">
        <v>103.97235054261634</v>
      </c>
      <c r="C86" s="7">
        <v>1</v>
      </c>
    </row>
    <row r="87" spans="1:3" x14ac:dyDescent="0.25">
      <c r="A87" s="5">
        <v>106.99083990368383</v>
      </c>
      <c r="B87" s="6">
        <v>77.660972565673617</v>
      </c>
      <c r="C87" s="7">
        <v>0</v>
      </c>
    </row>
    <row r="88" spans="1:3" x14ac:dyDescent="0.25">
      <c r="A88" s="5">
        <v>90.35196525368211</v>
      </c>
      <c r="B88" s="6">
        <v>84.878288232367197</v>
      </c>
      <c r="C88" s="7">
        <v>1</v>
      </c>
    </row>
    <row r="89" spans="1:3" x14ac:dyDescent="0.25">
      <c r="A89" s="5">
        <v>95.298068283111164</v>
      </c>
      <c r="B89" s="6">
        <v>73.772048405992592</v>
      </c>
      <c r="C89" s="7">
        <v>1</v>
      </c>
    </row>
    <row r="90" spans="1:3" x14ac:dyDescent="0.25">
      <c r="A90" s="5">
        <v>103.29258053888879</v>
      </c>
      <c r="B90" s="6">
        <v>99.432381836186877</v>
      </c>
      <c r="C90" s="7">
        <v>0</v>
      </c>
    </row>
    <row r="91" spans="1:3" x14ac:dyDescent="0.25">
      <c r="A91" s="5">
        <v>89.174403109962441</v>
      </c>
      <c r="B91" s="6">
        <v>99.753770249307593</v>
      </c>
      <c r="C91" s="7">
        <v>1</v>
      </c>
    </row>
    <row r="92" spans="1:3" x14ac:dyDescent="0.25">
      <c r="A92" s="5">
        <v>98.814623511375061</v>
      </c>
      <c r="B92" s="6">
        <v>126.87641889988757</v>
      </c>
      <c r="C92" s="7">
        <v>0</v>
      </c>
    </row>
    <row r="93" spans="1:3" x14ac:dyDescent="0.25">
      <c r="A93" s="5">
        <v>100.41549138324558</v>
      </c>
      <c r="B93" s="6">
        <v>117.79182575518797</v>
      </c>
      <c r="C93" s="7">
        <v>1</v>
      </c>
    </row>
    <row r="94" spans="1:3" x14ac:dyDescent="0.25">
      <c r="A94" s="5">
        <v>103.74374683041327</v>
      </c>
      <c r="B94" s="6">
        <v>113.22012929504787</v>
      </c>
      <c r="C94" s="7">
        <v>0</v>
      </c>
    </row>
    <row r="95" spans="1:3" x14ac:dyDescent="0.25">
      <c r="A95" s="5">
        <v>120.14405586783897</v>
      </c>
      <c r="B95" s="6">
        <v>132.76217232998698</v>
      </c>
      <c r="C95" s="7">
        <v>1</v>
      </c>
    </row>
    <row r="96" spans="1:3" x14ac:dyDescent="0.25">
      <c r="A96" s="5">
        <v>87.648965556299018</v>
      </c>
      <c r="B96" s="6">
        <v>67.563330210792003</v>
      </c>
      <c r="C96" s="7">
        <v>1</v>
      </c>
    </row>
    <row r="97" spans="1:3" x14ac:dyDescent="0.25">
      <c r="A97" s="5">
        <v>97.813653313187601</v>
      </c>
      <c r="B97" s="6">
        <v>86.063278744039934</v>
      </c>
      <c r="C97" s="7">
        <v>0</v>
      </c>
    </row>
    <row r="98" spans="1:3" x14ac:dyDescent="0.25">
      <c r="A98" s="5">
        <v>109.80541258733393</v>
      </c>
      <c r="B98" s="6">
        <v>134.50924848763003</v>
      </c>
      <c r="C98" s="7">
        <v>1</v>
      </c>
    </row>
    <row r="99" spans="1:3" x14ac:dyDescent="0.25">
      <c r="A99" s="5">
        <v>99.869798113923039</v>
      </c>
      <c r="B99" s="6">
        <v>108.30946619075165</v>
      </c>
      <c r="C99" s="7">
        <v>0</v>
      </c>
    </row>
    <row r="100" spans="1:3" x14ac:dyDescent="0.25">
      <c r="A100" s="5">
        <v>127.1913040277106</v>
      </c>
      <c r="B100" s="6">
        <v>141.26403275049395</v>
      </c>
      <c r="C100" s="7">
        <v>1</v>
      </c>
    </row>
    <row r="101" spans="1:3" x14ac:dyDescent="0.25">
      <c r="A101" s="5">
        <v>70.843644566593383</v>
      </c>
      <c r="B101" s="6">
        <v>20.996230848312052</v>
      </c>
      <c r="C101" s="7">
        <v>1</v>
      </c>
    </row>
    <row r="102" spans="1:3" x14ac:dyDescent="0.25">
      <c r="A102" s="5">
        <v>95.124446200326403</v>
      </c>
      <c r="B102" s="6">
        <v>75.270464512907793</v>
      </c>
      <c r="C102" s="7">
        <v>0</v>
      </c>
    </row>
    <row r="103" spans="1:3" x14ac:dyDescent="0.25">
      <c r="A103" s="5">
        <v>75.676280672743317</v>
      </c>
      <c r="B103" s="6">
        <v>50.282626731586014</v>
      </c>
      <c r="C103" s="7">
        <v>1</v>
      </c>
    </row>
    <row r="104" spans="1:3" x14ac:dyDescent="0.25">
      <c r="A104" s="5">
        <v>101.59314563034658</v>
      </c>
      <c r="B104" s="6">
        <v>125.61770145422247</v>
      </c>
      <c r="C104" s="7">
        <v>0</v>
      </c>
    </row>
    <row r="105" spans="1:3" x14ac:dyDescent="0.25">
      <c r="A105" s="5">
        <v>102.62909759303321</v>
      </c>
      <c r="B105" s="6">
        <v>119.16044151464759</v>
      </c>
      <c r="C105" s="7">
        <v>1</v>
      </c>
    </row>
    <row r="106" spans="1:3" x14ac:dyDescent="0.25">
      <c r="A106" s="5">
        <v>112.8746397038235</v>
      </c>
      <c r="B106" s="6">
        <v>127.27795465198201</v>
      </c>
      <c r="C106" s="7">
        <v>1</v>
      </c>
    </row>
    <row r="107" spans="1:3" x14ac:dyDescent="0.25">
      <c r="A107" s="5">
        <v>124.51056038961207</v>
      </c>
      <c r="B107" s="6">
        <v>174.11694418914144</v>
      </c>
      <c r="C107" s="7">
        <v>1</v>
      </c>
    </row>
    <row r="108" spans="1:3" x14ac:dyDescent="0.25">
      <c r="A108" s="5">
        <v>96.835924984128667</v>
      </c>
      <c r="B108" s="6">
        <v>68.7429533879519</v>
      </c>
      <c r="C108" s="7">
        <v>1</v>
      </c>
    </row>
    <row r="109" spans="1:3" x14ac:dyDescent="0.25">
      <c r="A109" s="5">
        <v>93.508168257068064</v>
      </c>
      <c r="B109" s="6">
        <v>107.64865860333757</v>
      </c>
      <c r="C109" s="7">
        <v>0</v>
      </c>
    </row>
    <row r="110" spans="1:3" x14ac:dyDescent="0.25">
      <c r="A110" s="5">
        <v>98.037761327902643</v>
      </c>
      <c r="B110" s="6">
        <v>107.30800027022318</v>
      </c>
      <c r="C110" s="7">
        <v>0</v>
      </c>
    </row>
    <row r="111" spans="1:3" x14ac:dyDescent="0.25">
      <c r="A111" s="5">
        <v>99.274603210890632</v>
      </c>
      <c r="B111" s="6">
        <v>85.578222273246439</v>
      </c>
      <c r="C111" s="7">
        <v>1</v>
      </c>
    </row>
    <row r="112" spans="1:3" x14ac:dyDescent="0.25">
      <c r="A112" s="5">
        <v>128.48600844676355</v>
      </c>
      <c r="B112" s="6">
        <v>188.66096829710202</v>
      </c>
      <c r="C112" s="7">
        <v>1</v>
      </c>
    </row>
    <row r="113" spans="1:3" x14ac:dyDescent="0.25">
      <c r="A113" s="5">
        <v>116.4078656613417</v>
      </c>
      <c r="B113" s="6">
        <v>155.67771512172899</v>
      </c>
      <c r="C113" s="7">
        <v>1</v>
      </c>
    </row>
    <row r="114" spans="1:3" x14ac:dyDescent="0.25">
      <c r="A114" s="5">
        <v>119.72334698264176</v>
      </c>
      <c r="B114" s="6">
        <v>112.35497720133147</v>
      </c>
      <c r="C114" s="7">
        <v>0</v>
      </c>
    </row>
    <row r="115" spans="1:3" x14ac:dyDescent="0.25">
      <c r="A115" s="5">
        <v>83.008392346072881</v>
      </c>
      <c r="B115" s="6">
        <v>55.81311100991369</v>
      </c>
      <c r="C115" s="7">
        <v>0</v>
      </c>
    </row>
    <row r="116" spans="1:3" x14ac:dyDescent="0.25">
      <c r="A116" s="5">
        <v>117.99485218331333</v>
      </c>
      <c r="B116" s="6">
        <v>143.34113570823092</v>
      </c>
      <c r="C116" s="7">
        <v>1</v>
      </c>
    </row>
    <row r="117" spans="1:3" x14ac:dyDescent="0.25">
      <c r="A117" s="5">
        <v>102.55908617454344</v>
      </c>
      <c r="B117" s="6">
        <v>74.507327829730826</v>
      </c>
      <c r="C117" s="7">
        <v>0</v>
      </c>
    </row>
    <row r="118" spans="1:3" x14ac:dyDescent="0.25">
      <c r="A118" s="5">
        <v>86.7053494926094</v>
      </c>
      <c r="B118" s="6">
        <v>24.250627130512431</v>
      </c>
      <c r="C118" s="7">
        <v>0</v>
      </c>
    </row>
    <row r="119" spans="1:3" x14ac:dyDescent="0.25">
      <c r="A119" s="5">
        <v>103.92836133184193</v>
      </c>
      <c r="B119" s="6">
        <v>91.283557862198322</v>
      </c>
      <c r="C119" s="7">
        <v>1</v>
      </c>
    </row>
    <row r="120" spans="1:3" x14ac:dyDescent="0.25">
      <c r="A120" s="5">
        <v>108.18672993215404</v>
      </c>
      <c r="B120" s="6">
        <v>61.827874181949511</v>
      </c>
      <c r="C120" s="7">
        <v>0</v>
      </c>
    </row>
    <row r="121" spans="1:3" x14ac:dyDescent="0.25">
      <c r="A121" s="5">
        <v>127.78563318780753</v>
      </c>
      <c r="B121" s="6">
        <v>172.95575658947706</v>
      </c>
      <c r="C121" s="7">
        <v>1</v>
      </c>
    </row>
    <row r="122" spans="1:3" x14ac:dyDescent="0.25">
      <c r="A122" s="5">
        <v>88.497596299962737</v>
      </c>
      <c r="B122" s="6">
        <v>54.425937240834081</v>
      </c>
      <c r="C122" s="7">
        <v>0</v>
      </c>
    </row>
    <row r="123" spans="1:3" x14ac:dyDescent="0.25">
      <c r="A123" s="5">
        <v>114.5980221282648</v>
      </c>
      <c r="B123" s="6">
        <v>135.3875812568923</v>
      </c>
      <c r="C123" s="7">
        <v>0</v>
      </c>
    </row>
    <row r="124" spans="1:3" x14ac:dyDescent="0.25">
      <c r="A124" s="5">
        <v>108.06081643306365</v>
      </c>
      <c r="B124" s="6">
        <v>149.70197842449835</v>
      </c>
      <c r="C124" s="7">
        <v>1</v>
      </c>
    </row>
    <row r="125" spans="1:3" x14ac:dyDescent="0.25">
      <c r="A125" s="5">
        <v>130.58295087513872</v>
      </c>
      <c r="B125" s="6">
        <v>182.05795288554609</v>
      </c>
      <c r="C125" s="7">
        <v>1</v>
      </c>
    </row>
    <row r="126" spans="1:3" x14ac:dyDescent="0.25">
      <c r="A126" s="5">
        <v>105.4841177193167</v>
      </c>
      <c r="B126" s="6">
        <v>147.36796973068815</v>
      </c>
      <c r="C126" s="7">
        <v>1</v>
      </c>
    </row>
    <row r="127" spans="1:3" x14ac:dyDescent="0.25">
      <c r="A127" s="5">
        <v>100.92451918594026</v>
      </c>
      <c r="B127" s="6">
        <v>96.880976639508091</v>
      </c>
      <c r="C127" s="7">
        <v>0</v>
      </c>
    </row>
    <row r="128" spans="1:3" x14ac:dyDescent="0.25">
      <c r="A128" s="5">
        <v>101.97325546672144</v>
      </c>
      <c r="B128" s="6">
        <v>122.0436114130103</v>
      </c>
      <c r="C128" s="7">
        <v>1</v>
      </c>
    </row>
    <row r="129" spans="1:3" x14ac:dyDescent="0.25">
      <c r="A129" s="5">
        <v>99.165117112203973</v>
      </c>
      <c r="B129" s="6">
        <v>111.38290002148581</v>
      </c>
      <c r="C129" s="7">
        <v>0</v>
      </c>
    </row>
    <row r="130" spans="1:3" x14ac:dyDescent="0.25">
      <c r="A130" s="5">
        <v>107.35924090426437</v>
      </c>
      <c r="B130" s="6">
        <v>129.62459421801321</v>
      </c>
      <c r="C130" s="7">
        <v>0</v>
      </c>
    </row>
    <row r="131" spans="1:3" x14ac:dyDescent="0.25">
      <c r="A131" s="5">
        <v>77.173400617835114</v>
      </c>
      <c r="B131" s="6">
        <v>13.921102898355668</v>
      </c>
      <c r="C131" s="7">
        <v>0</v>
      </c>
    </row>
    <row r="132" spans="1:3" x14ac:dyDescent="0.25">
      <c r="A132" s="5">
        <v>113.1687557952319</v>
      </c>
      <c r="B132" s="6">
        <v>105.00130106159082</v>
      </c>
      <c r="C132" s="7">
        <v>0</v>
      </c>
    </row>
    <row r="133" spans="1:3" x14ac:dyDescent="0.25">
      <c r="A133" s="5">
        <v>88.954800123450212</v>
      </c>
      <c r="B133" s="6">
        <v>97.185068619804113</v>
      </c>
      <c r="C133" s="7">
        <v>0</v>
      </c>
    </row>
    <row r="134" spans="1:3" x14ac:dyDescent="0.25">
      <c r="A134" s="5">
        <v>106.77170554332139</v>
      </c>
      <c r="B134" s="6">
        <v>76.680810948016685</v>
      </c>
      <c r="C134" s="7">
        <v>0</v>
      </c>
    </row>
    <row r="135" spans="1:3" x14ac:dyDescent="0.25">
      <c r="A135" s="5">
        <v>99.492319239214481</v>
      </c>
      <c r="B135" s="6">
        <v>39.116553478640029</v>
      </c>
      <c r="C135" s="7">
        <v>0</v>
      </c>
    </row>
    <row r="136" spans="1:3" x14ac:dyDescent="0.25">
      <c r="A136" s="5">
        <v>102.25195221574712</v>
      </c>
      <c r="B136" s="6">
        <v>111.9547364913615</v>
      </c>
      <c r="C136" s="7">
        <v>1</v>
      </c>
    </row>
    <row r="137" spans="1:3" x14ac:dyDescent="0.25">
      <c r="A137" s="5">
        <v>94.414526929962662</v>
      </c>
      <c r="B137" s="6">
        <v>97.861026893091179</v>
      </c>
      <c r="C137" s="7">
        <v>1</v>
      </c>
    </row>
    <row r="138" spans="1:3" x14ac:dyDescent="0.25">
      <c r="A138" s="5">
        <v>83.503130754560004</v>
      </c>
      <c r="B138" s="6">
        <v>56.126430340765324</v>
      </c>
      <c r="C138" s="7">
        <v>1</v>
      </c>
    </row>
    <row r="139" spans="1:3" x14ac:dyDescent="0.25">
      <c r="A139" s="5">
        <v>80.289523289103059</v>
      </c>
      <c r="B139" s="6">
        <v>66.285173149082226</v>
      </c>
      <c r="C139" s="7">
        <v>1</v>
      </c>
    </row>
    <row r="140" spans="1:3" x14ac:dyDescent="0.25">
      <c r="A140" s="5">
        <v>95.063651914654315</v>
      </c>
      <c r="B140" s="6">
        <v>105.44938927494401</v>
      </c>
      <c r="C140" s="7">
        <v>1</v>
      </c>
    </row>
    <row r="141" spans="1:3" x14ac:dyDescent="0.25">
      <c r="A141" s="5">
        <v>92.231543829473438</v>
      </c>
      <c r="B141" s="6">
        <v>103.78069506696734</v>
      </c>
      <c r="C141" s="7">
        <v>1</v>
      </c>
    </row>
    <row r="142" spans="1:3" x14ac:dyDescent="0.25">
      <c r="A142" s="5">
        <v>87.892276250304647</v>
      </c>
      <c r="B142" s="6">
        <v>37.230904056261366</v>
      </c>
      <c r="C142" s="7">
        <v>0</v>
      </c>
    </row>
    <row r="143" spans="1:3" x14ac:dyDescent="0.25">
      <c r="A143" s="5">
        <v>88.886616931351284</v>
      </c>
      <c r="B143" s="6">
        <v>57.690864729363078</v>
      </c>
      <c r="C143" s="7">
        <v>1</v>
      </c>
    </row>
    <row r="144" spans="1:3" x14ac:dyDescent="0.25">
      <c r="A144" s="5">
        <v>86.373162934833971</v>
      </c>
      <c r="B144" s="6">
        <v>29.444746424112054</v>
      </c>
      <c r="C144" s="7">
        <v>0</v>
      </c>
    </row>
    <row r="145" spans="1:3" x14ac:dyDescent="0.25">
      <c r="A145" s="5">
        <v>107.85764898060033</v>
      </c>
      <c r="B145" s="6">
        <v>118.27428820299707</v>
      </c>
      <c r="C145" s="7">
        <v>0</v>
      </c>
    </row>
    <row r="146" spans="1:3" x14ac:dyDescent="0.25">
      <c r="A146" s="5">
        <v>104.90733026833152</v>
      </c>
      <c r="B146" s="6">
        <v>83.451530623960252</v>
      </c>
      <c r="C146" s="7">
        <v>0</v>
      </c>
    </row>
    <row r="147" spans="1:3" x14ac:dyDescent="0.25">
      <c r="A147" s="5">
        <v>92.485240923076276</v>
      </c>
      <c r="B147" s="6">
        <v>84.755352427129083</v>
      </c>
      <c r="C147" s="7">
        <v>1</v>
      </c>
    </row>
    <row r="148" spans="1:3" x14ac:dyDescent="0.25">
      <c r="A148" s="5">
        <v>103.57823751607992</v>
      </c>
      <c r="B148" s="6">
        <v>62.463663111935418</v>
      </c>
      <c r="C148" s="7">
        <v>0</v>
      </c>
    </row>
    <row r="149" spans="1:3" x14ac:dyDescent="0.25">
      <c r="A149" s="5">
        <v>110.61031093713329</v>
      </c>
      <c r="B149" s="6">
        <v>109.45729259643743</v>
      </c>
      <c r="C149" s="7">
        <v>0</v>
      </c>
    </row>
    <row r="150" spans="1:3" x14ac:dyDescent="0.25">
      <c r="A150" s="5">
        <v>104.02497716792391</v>
      </c>
      <c r="B150" s="6">
        <v>87.787875132209834</v>
      </c>
      <c r="C150" s="7">
        <v>0</v>
      </c>
    </row>
    <row r="151" spans="1:3" x14ac:dyDescent="0.25">
      <c r="A151" s="5">
        <v>101.10782444024193</v>
      </c>
      <c r="B151" s="6">
        <v>103.32604550015419</v>
      </c>
      <c r="C151" s="7">
        <v>0</v>
      </c>
    </row>
    <row r="152" spans="1:3" x14ac:dyDescent="0.25">
      <c r="A152" s="5">
        <v>105.22140603138332</v>
      </c>
      <c r="B152" s="6">
        <v>75.085453161530452</v>
      </c>
      <c r="C152" s="7">
        <v>1</v>
      </c>
    </row>
    <row r="153" spans="1:3" x14ac:dyDescent="0.25">
      <c r="A153" s="5">
        <v>76.307437927024637</v>
      </c>
      <c r="B153" s="6">
        <v>35.455571244864132</v>
      </c>
      <c r="C153" s="7">
        <v>0</v>
      </c>
    </row>
    <row r="154" spans="1:3" x14ac:dyDescent="0.25">
      <c r="A154" s="5">
        <v>77.075590228886526</v>
      </c>
      <c r="B154" s="6">
        <v>87.213707135775337</v>
      </c>
      <c r="C154" s="7">
        <v>0</v>
      </c>
    </row>
    <row r="155" spans="1:3" x14ac:dyDescent="0.25">
      <c r="A155" s="5">
        <v>103.20882286910289</v>
      </c>
      <c r="B155" s="6">
        <v>98.764897289923454</v>
      </c>
      <c r="C155" s="7">
        <v>1</v>
      </c>
    </row>
    <row r="156" spans="1:3" x14ac:dyDescent="0.25">
      <c r="A156" s="5">
        <v>112.49565171711129</v>
      </c>
      <c r="B156" s="6">
        <v>142.34356252437462</v>
      </c>
      <c r="C156" s="7">
        <v>0</v>
      </c>
    </row>
    <row r="157" spans="1:3" x14ac:dyDescent="0.25">
      <c r="A157" s="5">
        <v>126.3031414319185</v>
      </c>
      <c r="B157" s="6">
        <v>164.41760624826404</v>
      </c>
      <c r="C157" s="7">
        <v>0</v>
      </c>
    </row>
    <row r="158" spans="1:3" x14ac:dyDescent="0.25">
      <c r="A158" s="5">
        <v>115.66576859435962</v>
      </c>
      <c r="B158" s="6">
        <v>163.48302669377966</v>
      </c>
      <c r="C158" s="7">
        <v>1</v>
      </c>
    </row>
    <row r="159" spans="1:3" x14ac:dyDescent="0.25">
      <c r="A159" s="5">
        <v>106.387365446839</v>
      </c>
      <c r="B159" s="6">
        <v>150.96742096067985</v>
      </c>
      <c r="C159" s="7">
        <v>1</v>
      </c>
    </row>
    <row r="160" spans="1:3" x14ac:dyDescent="0.25">
      <c r="A160" s="5">
        <v>119.35206939873265</v>
      </c>
      <c r="B160" s="6">
        <v>145.45075017501927</v>
      </c>
      <c r="C160" s="7">
        <v>1</v>
      </c>
    </row>
    <row r="161" spans="1:3" x14ac:dyDescent="0.25">
      <c r="A161" s="5">
        <v>107.10998121677451</v>
      </c>
      <c r="B161" s="6">
        <v>128.86901178751236</v>
      </c>
      <c r="C161" s="7">
        <v>1</v>
      </c>
    </row>
    <row r="162" spans="1:3" x14ac:dyDescent="0.25">
      <c r="A162" s="5">
        <v>126.09063019171906</v>
      </c>
      <c r="B162" s="6">
        <v>131.94247136752847</v>
      </c>
      <c r="C162" s="7">
        <v>0</v>
      </c>
    </row>
    <row r="163" spans="1:3" x14ac:dyDescent="0.25">
      <c r="A163" s="5">
        <v>125.07374244257153</v>
      </c>
      <c r="B163" s="6">
        <v>142.91259152215818</v>
      </c>
      <c r="C163" s="7">
        <v>1</v>
      </c>
    </row>
    <row r="164" spans="1:3" x14ac:dyDescent="0.25">
      <c r="A164" s="5">
        <v>112.29083251062841</v>
      </c>
      <c r="B164" s="6">
        <v>125.97332287182499</v>
      </c>
      <c r="C164" s="7">
        <v>1</v>
      </c>
    </row>
    <row r="165" spans="1:3" x14ac:dyDescent="0.25">
      <c r="A165" s="5">
        <v>95.863328069787713</v>
      </c>
      <c r="B165" s="6">
        <v>69.380872241778945</v>
      </c>
      <c r="C165" s="7">
        <v>0</v>
      </c>
    </row>
    <row r="166" spans="1:3" x14ac:dyDescent="0.25">
      <c r="A166" s="5">
        <v>74.614719989140852</v>
      </c>
      <c r="B166" s="6">
        <v>48.741582347323387</v>
      </c>
      <c r="C166" s="7">
        <v>0</v>
      </c>
    </row>
    <row r="167" spans="1:3" x14ac:dyDescent="0.25">
      <c r="A167" s="5">
        <v>104.67188194767465</v>
      </c>
      <c r="B167" s="6">
        <v>126.11235080535609</v>
      </c>
      <c r="C167" s="7">
        <v>1</v>
      </c>
    </row>
    <row r="168" spans="1:3" x14ac:dyDescent="0.25">
      <c r="A168" s="5">
        <v>93.038680780603684</v>
      </c>
      <c r="B168" s="6">
        <v>80.212166726559502</v>
      </c>
      <c r="C168" s="7">
        <v>1</v>
      </c>
    </row>
    <row r="169" spans="1:3" x14ac:dyDescent="0.25">
      <c r="A169" s="5">
        <v>97.971511946077129</v>
      </c>
      <c r="B169" s="6">
        <v>96.545073591457566</v>
      </c>
      <c r="C169" s="7">
        <v>1</v>
      </c>
    </row>
    <row r="170" spans="1:3" x14ac:dyDescent="0.25">
      <c r="A170" s="5">
        <v>112.63313576288107</v>
      </c>
      <c r="B170" s="6">
        <v>128.55545581161499</v>
      </c>
      <c r="C170" s="7">
        <v>1</v>
      </c>
    </row>
    <row r="171" spans="1:3" x14ac:dyDescent="0.25">
      <c r="A171" s="5">
        <v>93.071682588728905</v>
      </c>
      <c r="B171" s="6">
        <v>64.941787910260132</v>
      </c>
      <c r="C171" s="7">
        <v>1</v>
      </c>
    </row>
    <row r="172" spans="1:3" x14ac:dyDescent="0.25">
      <c r="A172" s="5">
        <v>85.210072322773698</v>
      </c>
      <c r="B172" s="6">
        <v>51.653945532630239</v>
      </c>
      <c r="C172" s="7">
        <v>1</v>
      </c>
    </row>
    <row r="173" spans="1:3" x14ac:dyDescent="0.25">
      <c r="A173" s="5">
        <v>100.64719795761511</v>
      </c>
      <c r="B173" s="6">
        <v>89.302932243445341</v>
      </c>
      <c r="C173" s="7">
        <v>0</v>
      </c>
    </row>
    <row r="174" spans="1:3" x14ac:dyDescent="0.25">
      <c r="A174" s="5">
        <v>110.13452588611607</v>
      </c>
      <c r="B174" s="6">
        <v>102.45439518224359</v>
      </c>
      <c r="C174" s="7">
        <v>0</v>
      </c>
    </row>
    <row r="175" spans="1:3" x14ac:dyDescent="0.25">
      <c r="A175" s="5">
        <v>114.50819987850912</v>
      </c>
      <c r="B175" s="6">
        <v>148.61957824594845</v>
      </c>
      <c r="C175" s="7">
        <v>1</v>
      </c>
    </row>
    <row r="176" spans="1:3" x14ac:dyDescent="0.25">
      <c r="A176" s="5">
        <v>104.54441983334131</v>
      </c>
      <c r="B176" s="6">
        <v>101.61752209778025</v>
      </c>
      <c r="C176" s="7">
        <v>0</v>
      </c>
    </row>
    <row r="177" spans="1:3" x14ac:dyDescent="0.25">
      <c r="A177" s="5">
        <v>89.718639984886252</v>
      </c>
      <c r="B177" s="6">
        <v>106.61166738462602</v>
      </c>
      <c r="C177" s="7">
        <v>1</v>
      </c>
    </row>
    <row r="178" spans="1:3" x14ac:dyDescent="0.25">
      <c r="A178" s="5">
        <v>111.51012542733491</v>
      </c>
      <c r="B178" s="6">
        <v>138.03220256665585</v>
      </c>
      <c r="C178" s="7">
        <v>0</v>
      </c>
    </row>
    <row r="179" spans="1:3" x14ac:dyDescent="0.25">
      <c r="A179" s="5">
        <v>109.7076138800293</v>
      </c>
      <c r="B179" s="6">
        <v>162.14293106160829</v>
      </c>
      <c r="C179" s="7">
        <v>0</v>
      </c>
    </row>
    <row r="180" spans="1:3" x14ac:dyDescent="0.25">
      <c r="A180" s="5">
        <v>99.756871988530889</v>
      </c>
      <c r="B180" s="6">
        <v>127.63422883072583</v>
      </c>
      <c r="C180" s="7">
        <v>1</v>
      </c>
    </row>
    <row r="181" spans="1:3" x14ac:dyDescent="0.25">
      <c r="A181" s="5">
        <v>111.63476888312131</v>
      </c>
      <c r="B181" s="6">
        <v>119.56724868904554</v>
      </c>
      <c r="C181" s="7">
        <v>1</v>
      </c>
    </row>
    <row r="182" spans="1:3" x14ac:dyDescent="0.25">
      <c r="A182" s="5">
        <v>98.947223351660909</v>
      </c>
      <c r="B182" s="6">
        <v>80.665634838222573</v>
      </c>
      <c r="C182" s="7">
        <v>1</v>
      </c>
    </row>
    <row r="183" spans="1:3" x14ac:dyDescent="0.25">
      <c r="A183" s="5">
        <v>84.322022502878283</v>
      </c>
      <c r="B183" s="6">
        <v>38.760529011933279</v>
      </c>
      <c r="C183" s="7">
        <v>0</v>
      </c>
    </row>
    <row r="184" spans="1:3" x14ac:dyDescent="0.25">
      <c r="A184" s="5">
        <v>93.33924163946034</v>
      </c>
      <c r="B184" s="6">
        <v>86.521365599790684</v>
      </c>
      <c r="C184" s="7">
        <v>0</v>
      </c>
    </row>
    <row r="185" spans="1:3" x14ac:dyDescent="0.25">
      <c r="A185" s="5">
        <v>85.911712491187842</v>
      </c>
      <c r="B185" s="6">
        <v>101.53221400511691</v>
      </c>
      <c r="C185" s="7">
        <v>0</v>
      </c>
    </row>
    <row r="186" spans="1:3" x14ac:dyDescent="0.25">
      <c r="A186" s="5">
        <v>81.554578358887568</v>
      </c>
      <c r="B186" s="6">
        <v>63.184236427943787</v>
      </c>
      <c r="C186" s="7">
        <v>1</v>
      </c>
    </row>
    <row r="187" spans="1:3" x14ac:dyDescent="0.25">
      <c r="A187" s="5">
        <v>125.47660747784093</v>
      </c>
      <c r="B187" s="6">
        <v>133.80214194016628</v>
      </c>
      <c r="C187" s="7">
        <v>0</v>
      </c>
    </row>
    <row r="188" spans="1:3" x14ac:dyDescent="0.25">
      <c r="A188" s="5">
        <v>109.31568499358517</v>
      </c>
      <c r="B188" s="6">
        <v>128.12679073662645</v>
      </c>
      <c r="C188" s="7">
        <v>1</v>
      </c>
    </row>
    <row r="189" spans="1:3" x14ac:dyDescent="0.25">
      <c r="A189" s="5">
        <v>90.976506945907374</v>
      </c>
      <c r="B189" s="6">
        <v>43.641166293195155</v>
      </c>
      <c r="C189" s="7">
        <v>0</v>
      </c>
    </row>
    <row r="190" spans="1:3" x14ac:dyDescent="0.25">
      <c r="A190" s="5">
        <v>118.24671982321033</v>
      </c>
      <c r="B190" s="6">
        <v>139.18035700963611</v>
      </c>
      <c r="C190" s="7">
        <v>1</v>
      </c>
    </row>
    <row r="191" spans="1:3" x14ac:dyDescent="0.25">
      <c r="A191" s="5">
        <v>111.36886878768092</v>
      </c>
      <c r="B191" s="6">
        <v>95.766890317028171</v>
      </c>
      <c r="C191" s="7">
        <v>1</v>
      </c>
    </row>
    <row r="192" spans="1:3" x14ac:dyDescent="0.25">
      <c r="A192" s="5">
        <v>117.78982610375526</v>
      </c>
      <c r="B192" s="6">
        <v>129.80261674296685</v>
      </c>
      <c r="C192" s="7">
        <v>1</v>
      </c>
    </row>
    <row r="193" spans="1:3" x14ac:dyDescent="0.25">
      <c r="A193" s="5">
        <v>89.534436581980003</v>
      </c>
      <c r="B193" s="6">
        <v>72.054467672090524</v>
      </c>
      <c r="C193" s="7">
        <v>1</v>
      </c>
    </row>
    <row r="194" spans="1:3" x14ac:dyDescent="0.25">
      <c r="A194" s="5">
        <v>99.589811999577151</v>
      </c>
      <c r="B194" s="6">
        <v>124.51116503716524</v>
      </c>
      <c r="C194" s="7">
        <v>1</v>
      </c>
    </row>
    <row r="195" spans="1:3" x14ac:dyDescent="0.25">
      <c r="A195" s="5">
        <v>77.955694868346484</v>
      </c>
      <c r="B195" s="6">
        <v>81.227379581905936</v>
      </c>
      <c r="C195" s="7">
        <v>1</v>
      </c>
    </row>
    <row r="196" spans="1:3" x14ac:dyDescent="0.25">
      <c r="A196" s="5">
        <v>91.320663542786789</v>
      </c>
      <c r="B196" s="6">
        <v>105.87002609907086</v>
      </c>
      <c r="C196" s="7">
        <v>1</v>
      </c>
    </row>
    <row r="197" spans="1:3" x14ac:dyDescent="0.25">
      <c r="A197" s="5">
        <v>108.51439039985399</v>
      </c>
      <c r="B197" s="6">
        <v>144.98558342443613</v>
      </c>
      <c r="C197" s="7">
        <v>1</v>
      </c>
    </row>
    <row r="198" spans="1:3" x14ac:dyDescent="0.25">
      <c r="A198" s="5">
        <v>116.59138325949743</v>
      </c>
      <c r="B198" s="6">
        <v>131.21123416761731</v>
      </c>
      <c r="C198" s="7">
        <v>0</v>
      </c>
    </row>
    <row r="199" spans="1:3" x14ac:dyDescent="0.25">
      <c r="A199" s="5">
        <v>85.68153084191708</v>
      </c>
      <c r="B199" s="6">
        <v>70.472367790485663</v>
      </c>
      <c r="C199" s="7">
        <v>0</v>
      </c>
    </row>
    <row r="200" spans="1:3" x14ac:dyDescent="0.25">
      <c r="A200" s="5">
        <v>101.67955815462864</v>
      </c>
      <c r="B200" s="6">
        <v>94.954684460709117</v>
      </c>
      <c r="C200" s="7">
        <v>1</v>
      </c>
    </row>
    <row r="201" spans="1:3" x14ac:dyDescent="0.25">
      <c r="A201" s="5">
        <v>88.601424341645583</v>
      </c>
      <c r="B201" s="6">
        <v>57.550384251563152</v>
      </c>
      <c r="C201" s="7">
        <v>1</v>
      </c>
    </row>
    <row r="202" spans="1:3" x14ac:dyDescent="0.25">
      <c r="A202" s="5">
        <v>101.48872132149523</v>
      </c>
      <c r="B202" s="6">
        <v>96.02460242526152</v>
      </c>
      <c r="C202" s="7">
        <v>0</v>
      </c>
    </row>
    <row r="203" spans="1:3" x14ac:dyDescent="0.25">
      <c r="A203" s="5">
        <v>122.77391593389925</v>
      </c>
      <c r="B203" s="6">
        <v>170.86132790118694</v>
      </c>
      <c r="C203" s="7">
        <v>1</v>
      </c>
    </row>
    <row r="204" spans="1:3" x14ac:dyDescent="0.25">
      <c r="A204" s="5">
        <v>104.23281918158682</v>
      </c>
      <c r="B204" s="6">
        <v>144.48994202858654</v>
      </c>
      <c r="C204" s="7">
        <v>1</v>
      </c>
    </row>
    <row r="205" spans="1:3" x14ac:dyDescent="0.25">
      <c r="A205" s="5">
        <v>78.889159317707609</v>
      </c>
      <c r="B205" s="6">
        <v>77.179936446584222</v>
      </c>
      <c r="C205" s="7">
        <v>0</v>
      </c>
    </row>
    <row r="206" spans="1:3" x14ac:dyDescent="0.25">
      <c r="A206" s="5">
        <v>79.075088630079193</v>
      </c>
      <c r="B206" s="6">
        <v>47.666734492469161</v>
      </c>
      <c r="C206" s="7">
        <v>1</v>
      </c>
    </row>
    <row r="207" spans="1:3" x14ac:dyDescent="0.25">
      <c r="A207" s="5">
        <v>121.97997348669257</v>
      </c>
      <c r="B207" s="6">
        <v>151.94784165023381</v>
      </c>
      <c r="C207" s="7">
        <v>1</v>
      </c>
    </row>
    <row r="208" spans="1:3" x14ac:dyDescent="0.25">
      <c r="A208" s="5">
        <v>119.8985633588827</v>
      </c>
      <c r="B208" s="6">
        <v>157.99935026679745</v>
      </c>
      <c r="C208" s="7">
        <v>1</v>
      </c>
    </row>
    <row r="209" spans="1:3" x14ac:dyDescent="0.25">
      <c r="A209" s="5">
        <v>81.130421395949014</v>
      </c>
      <c r="B209" s="6">
        <v>46.407432276215609</v>
      </c>
      <c r="C209" s="7">
        <v>0</v>
      </c>
    </row>
    <row r="210" spans="1:3" x14ac:dyDescent="0.25">
      <c r="A210" s="5">
        <v>98.165806964205728</v>
      </c>
      <c r="B210" s="6">
        <v>85.694602671556851</v>
      </c>
      <c r="C210" s="7">
        <v>0</v>
      </c>
    </row>
    <row r="211" spans="1:3" x14ac:dyDescent="0.25">
      <c r="A211" s="5">
        <v>102.93431489629384</v>
      </c>
      <c r="B211" s="6">
        <v>76.345061683154469</v>
      </c>
      <c r="C211" s="7">
        <v>0</v>
      </c>
    </row>
    <row r="212" spans="1:3" x14ac:dyDescent="0.25">
      <c r="A212" s="5">
        <v>114.02812526692279</v>
      </c>
      <c r="B212" s="6">
        <v>153.78751107838795</v>
      </c>
      <c r="C212" s="7">
        <v>1</v>
      </c>
    </row>
    <row r="213" spans="1:3" x14ac:dyDescent="0.25">
      <c r="A213" s="5">
        <v>94.145479219288688</v>
      </c>
      <c r="B213" s="6">
        <v>52.359091518444487</v>
      </c>
      <c r="C213" s="7">
        <v>0</v>
      </c>
    </row>
    <row r="214" spans="1:3" x14ac:dyDescent="0.25">
      <c r="A214" s="5">
        <v>116.19646619458256</v>
      </c>
      <c r="B214" s="6">
        <v>116.20833897775294</v>
      </c>
      <c r="C214" s="7">
        <v>0</v>
      </c>
    </row>
    <row r="215" spans="1:3" x14ac:dyDescent="0.25">
      <c r="A215" s="5">
        <v>84.166579035145574</v>
      </c>
      <c r="B215" s="6">
        <v>27.276745081614393</v>
      </c>
      <c r="C215" s="7">
        <v>0</v>
      </c>
    </row>
    <row r="216" spans="1:3" x14ac:dyDescent="0.25">
      <c r="A216" s="5">
        <v>119.13749583874288</v>
      </c>
      <c r="B216" s="6">
        <v>168.23934410045337</v>
      </c>
      <c r="C216" s="7">
        <v>0</v>
      </c>
    </row>
    <row r="217" spans="1:3" x14ac:dyDescent="0.25">
      <c r="A217" s="5">
        <v>94.288662017671555</v>
      </c>
      <c r="B217" s="6">
        <v>100.08984042085287</v>
      </c>
      <c r="C217" s="7">
        <v>1</v>
      </c>
    </row>
    <row r="218" spans="1:3" x14ac:dyDescent="0.25">
      <c r="A218" s="5">
        <v>78.163405023898704</v>
      </c>
      <c r="B218" s="6">
        <v>49.893328753856999</v>
      </c>
      <c r="C218" s="7">
        <v>0</v>
      </c>
    </row>
    <row r="219" spans="1:3" x14ac:dyDescent="0.25">
      <c r="A219" s="5">
        <v>113.76469019185092</v>
      </c>
      <c r="B219" s="6">
        <v>167.54142839782915</v>
      </c>
      <c r="C219" s="7">
        <v>0</v>
      </c>
    </row>
    <row r="220" spans="1:3" x14ac:dyDescent="0.25">
      <c r="A220" s="5">
        <v>73.287317352494838</v>
      </c>
      <c r="B220" s="6">
        <v>18.563463743949256</v>
      </c>
      <c r="C220" s="7">
        <v>0</v>
      </c>
    </row>
    <row r="221" spans="1:3" x14ac:dyDescent="0.25">
      <c r="A221" s="5">
        <v>93.839749075761901</v>
      </c>
      <c r="B221" s="6">
        <v>140.53801185839504</v>
      </c>
      <c r="C221" s="7">
        <v>1</v>
      </c>
    </row>
    <row r="222" spans="1:3" x14ac:dyDescent="0.25">
      <c r="A222" s="5">
        <v>79.498774339082971</v>
      </c>
      <c r="B222" s="6">
        <v>53.583503728965368</v>
      </c>
      <c r="C222" s="7">
        <v>0</v>
      </c>
    </row>
    <row r="223" spans="1:3" x14ac:dyDescent="0.25">
      <c r="A223" s="5">
        <v>108.60598507612798</v>
      </c>
      <c r="B223" s="6">
        <v>160.39796410313556</v>
      </c>
      <c r="C223" s="7">
        <v>1</v>
      </c>
    </row>
    <row r="224" spans="1:3" x14ac:dyDescent="0.25">
      <c r="A224" s="5">
        <v>95.522070077642553</v>
      </c>
      <c r="B224" s="6">
        <v>90.033651006675839</v>
      </c>
      <c r="C224" s="7">
        <v>1</v>
      </c>
    </row>
    <row r="225" spans="1:3" x14ac:dyDescent="0.25">
      <c r="A225" s="5">
        <v>118.71441601008129</v>
      </c>
      <c r="B225" s="6">
        <v>149.87509441047666</v>
      </c>
      <c r="C225" s="7">
        <v>0</v>
      </c>
    </row>
    <row r="226" spans="1:3" x14ac:dyDescent="0.25">
      <c r="A226" s="5">
        <v>76.522788817170948</v>
      </c>
      <c r="B226" s="6">
        <v>40.011864277655775</v>
      </c>
      <c r="C226" s="7">
        <v>1</v>
      </c>
    </row>
    <row r="227" spans="1:3" x14ac:dyDescent="0.25">
      <c r="A227" s="5">
        <v>107.39018550395778</v>
      </c>
      <c r="B227" s="6">
        <v>153.10101651405611</v>
      </c>
      <c r="C227" s="7">
        <v>0</v>
      </c>
    </row>
    <row r="228" spans="1:3" x14ac:dyDescent="0.25">
      <c r="A228" s="5">
        <v>116.84525945412597</v>
      </c>
      <c r="B228" s="6">
        <v>136.77209081693852</v>
      </c>
      <c r="C228" s="7">
        <v>1</v>
      </c>
    </row>
    <row r="229" spans="1:3" x14ac:dyDescent="0.25">
      <c r="A229" s="5">
        <v>128.09262334950262</v>
      </c>
      <c r="B229" s="6">
        <v>160.00134895181836</v>
      </c>
      <c r="C229" s="7">
        <v>0</v>
      </c>
    </row>
    <row r="230" spans="1:3" x14ac:dyDescent="0.25">
      <c r="A230" s="5">
        <v>86.970033974125457</v>
      </c>
      <c r="B230" s="6">
        <v>90.830732654793579</v>
      </c>
      <c r="C230" s="7">
        <v>1</v>
      </c>
    </row>
    <row r="231" spans="1:3" x14ac:dyDescent="0.25">
      <c r="A231" s="5">
        <v>87.324513541188111</v>
      </c>
      <c r="B231" s="6">
        <v>33.766660143228805</v>
      </c>
      <c r="C231" s="7">
        <v>0</v>
      </c>
    </row>
    <row r="232" spans="1:3" x14ac:dyDescent="0.25">
      <c r="A232" s="5">
        <v>88.103384557232488</v>
      </c>
      <c r="B232" s="6">
        <v>71.235128164899052</v>
      </c>
      <c r="C232" s="7">
        <v>0</v>
      </c>
    </row>
    <row r="233" spans="1:3" x14ac:dyDescent="0.25">
      <c r="A233" s="5">
        <v>96.385576358964173</v>
      </c>
      <c r="B233" s="6">
        <v>125.03961689923882</v>
      </c>
      <c r="C233" s="7">
        <v>1</v>
      </c>
    </row>
    <row r="234" spans="1:3" x14ac:dyDescent="0.25">
      <c r="A234" s="5">
        <v>98.36667524966964</v>
      </c>
      <c r="B234" s="6">
        <v>41.622111474989339</v>
      </c>
      <c r="C234" s="7">
        <v>0</v>
      </c>
    </row>
    <row r="235" spans="1:3" x14ac:dyDescent="0.25">
      <c r="A235" s="5">
        <v>100.52698859251839</v>
      </c>
      <c r="B235" s="6">
        <v>116.75863546962613</v>
      </c>
      <c r="C235" s="7">
        <v>1</v>
      </c>
    </row>
    <row r="236" spans="1:3" x14ac:dyDescent="0.25">
      <c r="A236" s="5">
        <v>93.991980663486501</v>
      </c>
      <c r="B236" s="6">
        <v>136.31940067602352</v>
      </c>
      <c r="C236" s="7">
        <v>1</v>
      </c>
    </row>
    <row r="237" spans="1:3" x14ac:dyDescent="0.25">
      <c r="A237" s="5">
        <v>123.89546651341452</v>
      </c>
      <c r="B237" s="6">
        <v>181.05661364190527</v>
      </c>
      <c r="C237" s="7">
        <v>1</v>
      </c>
    </row>
    <row r="238" spans="1:3" x14ac:dyDescent="0.25">
      <c r="A238" s="5">
        <v>106.08608484280234</v>
      </c>
      <c r="B238" s="6">
        <v>109.73520264433851</v>
      </c>
      <c r="C238" s="7">
        <v>0</v>
      </c>
    </row>
    <row r="239" spans="1:3" x14ac:dyDescent="0.25">
      <c r="A239" s="5">
        <v>112.03183776159293</v>
      </c>
      <c r="B239" s="6">
        <v>155.02074933324687</v>
      </c>
      <c r="C239" s="7">
        <v>1</v>
      </c>
    </row>
    <row r="240" spans="1:3" x14ac:dyDescent="0.25">
      <c r="A240" s="5">
        <v>102.99249262568645</v>
      </c>
      <c r="B240" s="6">
        <v>71.418863786015237</v>
      </c>
      <c r="C240" s="7">
        <v>0</v>
      </c>
    </row>
    <row r="241" spans="1:3" x14ac:dyDescent="0.25">
      <c r="A241" s="5">
        <v>98.5467120320574</v>
      </c>
      <c r="B241" s="6">
        <v>106.53984421711984</v>
      </c>
      <c r="C241" s="7">
        <v>0</v>
      </c>
    </row>
    <row r="242" spans="1:3" x14ac:dyDescent="0.25">
      <c r="A242" s="5">
        <v>103.69063780909642</v>
      </c>
      <c r="B242" s="6">
        <v>55.181886313853688</v>
      </c>
      <c r="C242" s="7">
        <v>0</v>
      </c>
    </row>
    <row r="243" spans="1:3" x14ac:dyDescent="0.25">
      <c r="A243" s="5">
        <v>110.58743322745954</v>
      </c>
      <c r="B243" s="6">
        <v>124.19873519202025</v>
      </c>
      <c r="C243" s="7">
        <v>1</v>
      </c>
    </row>
    <row r="244" spans="1:3" x14ac:dyDescent="0.25">
      <c r="A244" s="5">
        <v>100.76126784738209</v>
      </c>
      <c r="B244" s="6">
        <v>78.059432828502239</v>
      </c>
      <c r="C244" s="7">
        <v>0</v>
      </c>
    </row>
    <row r="245" spans="1:3" x14ac:dyDescent="0.25">
      <c r="A245" s="5">
        <v>93.713435981397083</v>
      </c>
      <c r="B245" s="6">
        <v>56.541629411017922</v>
      </c>
      <c r="C245" s="7">
        <v>0</v>
      </c>
    </row>
    <row r="246" spans="1:3" x14ac:dyDescent="0.25">
      <c r="A246" s="5">
        <v>92.743101079699755</v>
      </c>
      <c r="B246" s="6">
        <v>72.34664993861729</v>
      </c>
      <c r="C246" s="7">
        <v>0</v>
      </c>
    </row>
    <row r="247" spans="1:3" x14ac:dyDescent="0.25">
      <c r="A247" s="5">
        <v>111.81941616650057</v>
      </c>
      <c r="B247" s="6">
        <v>120.45868353704446</v>
      </c>
      <c r="C247" s="7">
        <v>0</v>
      </c>
    </row>
    <row r="248" spans="1:3" x14ac:dyDescent="0.25">
      <c r="A248" s="5">
        <v>109.46258054244242</v>
      </c>
      <c r="B248" s="6">
        <v>120.78640641349891</v>
      </c>
      <c r="C248" s="7">
        <v>1</v>
      </c>
    </row>
    <row r="249" spans="1:3" x14ac:dyDescent="0.25">
      <c r="A249" s="5">
        <v>78.536570889380997</v>
      </c>
      <c r="B249" s="6">
        <v>81.703392046053992</v>
      </c>
      <c r="C249" s="7">
        <v>0</v>
      </c>
    </row>
    <row r="250" spans="1:3" x14ac:dyDescent="0.25">
      <c r="A250" s="5">
        <v>72.740647684332444</v>
      </c>
      <c r="B250" s="6">
        <v>40.979676527208362</v>
      </c>
      <c r="C250" s="7">
        <v>1</v>
      </c>
    </row>
    <row r="251" spans="1:3" x14ac:dyDescent="0.25">
      <c r="A251" s="5">
        <v>98.375083991750415</v>
      </c>
      <c r="B251" s="6">
        <v>82.04277855599625</v>
      </c>
      <c r="C251" s="7">
        <v>0</v>
      </c>
    </row>
    <row r="252" spans="1:3" x14ac:dyDescent="0.25">
      <c r="A252" s="5">
        <v>100.2229176098234</v>
      </c>
      <c r="B252" s="6">
        <v>116.65898688417744</v>
      </c>
      <c r="C252" s="7">
        <v>1</v>
      </c>
    </row>
    <row r="253" spans="1:3" x14ac:dyDescent="0.25">
      <c r="A253" s="5">
        <v>82.435881794208896</v>
      </c>
      <c r="B253" s="6">
        <v>70.258451944360189</v>
      </c>
      <c r="C253" s="7">
        <v>1</v>
      </c>
    </row>
    <row r="254" spans="1:3" x14ac:dyDescent="0.25">
      <c r="A254" s="5">
        <v>82.74799897178886</v>
      </c>
      <c r="B254" s="6">
        <v>64.424662761953712</v>
      </c>
      <c r="C254" s="7">
        <v>1</v>
      </c>
    </row>
    <row r="255" spans="1:3" x14ac:dyDescent="0.25">
      <c r="A255" s="5">
        <v>77.767592045784056</v>
      </c>
      <c r="B255" s="6">
        <v>30.046021195797962</v>
      </c>
      <c r="C255" s="7">
        <v>1</v>
      </c>
    </row>
    <row r="256" spans="1:3" x14ac:dyDescent="0.25">
      <c r="A256" s="5">
        <v>86.437128485678627</v>
      </c>
      <c r="B256" s="6">
        <v>58.55336579888867</v>
      </c>
      <c r="C256" s="7">
        <v>1</v>
      </c>
    </row>
    <row r="257" spans="1:3" x14ac:dyDescent="0.25">
      <c r="A257" s="5">
        <v>91.57291984459566</v>
      </c>
      <c r="B257" s="6">
        <v>32.154524923980134</v>
      </c>
      <c r="C257" s="7">
        <v>0</v>
      </c>
    </row>
    <row r="258" spans="1:3" x14ac:dyDescent="0.25">
      <c r="A258" s="5">
        <v>84.778755465066652</v>
      </c>
      <c r="B258" s="6">
        <v>34.882062905728368</v>
      </c>
      <c r="C258" s="7">
        <v>0</v>
      </c>
    </row>
    <row r="259" spans="1:3" x14ac:dyDescent="0.25">
      <c r="A259" s="5">
        <v>92.053855975473226</v>
      </c>
      <c r="B259" s="6">
        <v>78.596772208825868</v>
      </c>
      <c r="C259" s="7">
        <v>0</v>
      </c>
    </row>
    <row r="260" spans="1:3" x14ac:dyDescent="0.25">
      <c r="A260" s="5">
        <v>102.21012512135836</v>
      </c>
      <c r="B260" s="6">
        <v>90.456741552885106</v>
      </c>
      <c r="C260" s="7">
        <v>1</v>
      </c>
    </row>
    <row r="261" spans="1:3" x14ac:dyDescent="0.25">
      <c r="A261" s="5">
        <v>110.84339921170253</v>
      </c>
      <c r="B261" s="6">
        <v>123.73693890257616</v>
      </c>
      <c r="C261" s="7">
        <v>1</v>
      </c>
    </row>
    <row r="262" spans="1:3" x14ac:dyDescent="0.25">
      <c r="A262" s="5">
        <v>83.60200175410057</v>
      </c>
      <c r="B262" s="6">
        <v>78.329223100317009</v>
      </c>
      <c r="C262" s="7">
        <v>0</v>
      </c>
    </row>
    <row r="263" spans="1:3" x14ac:dyDescent="0.25">
      <c r="A263" s="5">
        <v>81.22337740717353</v>
      </c>
      <c r="B263" s="6">
        <v>87.976145223906528</v>
      </c>
      <c r="C263" s="7">
        <v>0</v>
      </c>
    </row>
    <row r="264" spans="1:3" x14ac:dyDescent="0.25">
      <c r="A264" s="5">
        <v>105.29602440577521</v>
      </c>
      <c r="B264" s="6">
        <v>92.332702850209586</v>
      </c>
      <c r="C264" s="7">
        <v>0</v>
      </c>
    </row>
    <row r="265" spans="1:3" x14ac:dyDescent="0.25">
      <c r="A265" s="5">
        <v>100.30471724965211</v>
      </c>
      <c r="B265" s="6">
        <v>102.84097156568707</v>
      </c>
      <c r="C265" s="7">
        <v>1</v>
      </c>
    </row>
    <row r="266" spans="1:3" x14ac:dyDescent="0.25">
      <c r="A266" s="5">
        <v>104.86535788373065</v>
      </c>
      <c r="B266" s="6">
        <v>102.1676813215833</v>
      </c>
      <c r="C266" s="7">
        <v>1</v>
      </c>
    </row>
    <row r="267" spans="1:3" x14ac:dyDescent="0.25">
      <c r="A267" s="5">
        <v>85.318236250600393</v>
      </c>
      <c r="B267" s="6">
        <v>100.6870233616216</v>
      </c>
      <c r="C267" s="7">
        <v>1</v>
      </c>
    </row>
    <row r="268" spans="1:3" x14ac:dyDescent="0.25">
      <c r="A268" s="5">
        <v>91.791404939067505</v>
      </c>
      <c r="B268" s="6">
        <v>59.430895169432141</v>
      </c>
      <c r="C268" s="7">
        <v>1</v>
      </c>
    </row>
    <row r="269" spans="1:3" x14ac:dyDescent="0.25">
      <c r="A269" s="5">
        <v>117.21465014644835</v>
      </c>
      <c r="B269" s="6">
        <v>161.89387348311044</v>
      </c>
      <c r="C269" s="7">
        <v>1</v>
      </c>
    </row>
    <row r="270" spans="1:3" x14ac:dyDescent="0.25">
      <c r="A270" s="5">
        <v>89.324728115955352</v>
      </c>
      <c r="B270" s="6">
        <v>65.892520632987157</v>
      </c>
      <c r="C270" s="7">
        <v>0</v>
      </c>
    </row>
    <row r="271" spans="1:3" x14ac:dyDescent="0.25">
      <c r="A271" s="5">
        <v>111.24007388529313</v>
      </c>
      <c r="B271" s="6">
        <v>156.63449112969212</v>
      </c>
      <c r="C271" s="7">
        <v>0</v>
      </c>
    </row>
    <row r="272" spans="1:3" x14ac:dyDescent="0.25">
      <c r="A272" s="5">
        <v>95.421228950570224</v>
      </c>
      <c r="B272" s="6">
        <v>46.815351702701356</v>
      </c>
      <c r="C272" s="7">
        <v>1</v>
      </c>
    </row>
    <row r="273" spans="1:3" x14ac:dyDescent="0.25">
      <c r="A273" s="5">
        <v>80.027056375157628</v>
      </c>
      <c r="B273" s="6">
        <v>45.154616808894893</v>
      </c>
      <c r="C273" s="7">
        <v>1</v>
      </c>
    </row>
    <row r="274" spans="1:3" x14ac:dyDescent="0.25">
      <c r="A274" s="5">
        <v>102.04274644043522</v>
      </c>
      <c r="B274" s="6">
        <v>115.65095015935719</v>
      </c>
      <c r="C274" s="7">
        <v>1</v>
      </c>
    </row>
    <row r="275" spans="1:3" x14ac:dyDescent="0.25">
      <c r="A275" s="5">
        <v>113.88440606450966</v>
      </c>
      <c r="B275" s="6">
        <v>146.32397585088177</v>
      </c>
      <c r="C275" s="7">
        <v>1</v>
      </c>
    </row>
    <row r="276" spans="1:3" x14ac:dyDescent="0.25">
      <c r="A276" s="5">
        <v>80.653527186050766</v>
      </c>
      <c r="B276" s="6">
        <v>79.736525651675151</v>
      </c>
      <c r="C276" s="7">
        <v>0</v>
      </c>
    </row>
    <row r="277" spans="1:3" x14ac:dyDescent="0.25">
      <c r="A277" s="5">
        <v>96.087541882695291</v>
      </c>
      <c r="B277" s="6">
        <v>137.06643005343082</v>
      </c>
      <c r="C277" s="7">
        <v>1</v>
      </c>
    </row>
    <row r="278" spans="1:3" x14ac:dyDescent="0.25">
      <c r="A278" s="5">
        <v>97.0379311643905</v>
      </c>
      <c r="B278" s="6">
        <v>112.87258042593507</v>
      </c>
      <c r="C278" s="7">
        <v>1</v>
      </c>
    </row>
    <row r="279" spans="1:3" x14ac:dyDescent="0.25">
      <c r="A279" s="5">
        <v>105.93020686476896</v>
      </c>
      <c r="B279" s="6">
        <v>98.166596122901822</v>
      </c>
      <c r="C279" s="7">
        <v>0</v>
      </c>
    </row>
    <row r="280" spans="1:3" x14ac:dyDescent="0.25">
      <c r="A280" s="5">
        <v>101.20324318759447</v>
      </c>
      <c r="B280" s="6">
        <v>104.8688390434621</v>
      </c>
      <c r="C280" s="7">
        <v>0</v>
      </c>
    </row>
    <row r="281" spans="1:3" x14ac:dyDescent="0.25">
      <c r="A281" s="5">
        <v>90.036096997507485</v>
      </c>
      <c r="B281" s="6">
        <v>74.175334892707724</v>
      </c>
      <c r="C281" s="7">
        <v>0</v>
      </c>
    </row>
    <row r="282" spans="1:3" x14ac:dyDescent="0.25">
      <c r="A282" s="5">
        <v>109.56790591129364</v>
      </c>
      <c r="B282" s="6">
        <v>91.662398479441947</v>
      </c>
      <c r="C282" s="7">
        <v>0</v>
      </c>
    </row>
    <row r="283" spans="1:3" x14ac:dyDescent="0.25">
      <c r="A283" s="5">
        <v>108.35245560315612</v>
      </c>
      <c r="B283" s="6">
        <v>140.94100319508428</v>
      </c>
      <c r="C283" s="7">
        <v>1</v>
      </c>
    </row>
    <row r="284" spans="1:3" x14ac:dyDescent="0.25">
      <c r="A284" s="5">
        <v>102.44583146850131</v>
      </c>
      <c r="B284" s="6">
        <v>91.973161352863158</v>
      </c>
      <c r="C284" s="7">
        <v>0</v>
      </c>
    </row>
    <row r="285" spans="1:3" x14ac:dyDescent="0.25">
      <c r="A285" s="5">
        <v>96.449372043540251</v>
      </c>
      <c r="B285" s="6">
        <v>59.120509692275668</v>
      </c>
      <c r="C285" s="7">
        <v>0</v>
      </c>
    </row>
    <row r="286" spans="1:3" x14ac:dyDescent="0.25">
      <c r="A286" s="5">
        <v>115.84838958889779</v>
      </c>
      <c r="B286" s="6">
        <v>147.95178479170681</v>
      </c>
      <c r="C286" s="7">
        <v>1</v>
      </c>
    </row>
    <row r="287" spans="1:3" x14ac:dyDescent="0.25">
      <c r="A287" s="5">
        <v>73.97183167666914</v>
      </c>
      <c r="B287" s="6">
        <v>23.569657486245649</v>
      </c>
      <c r="C287" s="7">
        <v>0</v>
      </c>
    </row>
    <row r="288" spans="1:3" x14ac:dyDescent="0.25">
      <c r="A288" s="5">
        <v>130.00377428923809</v>
      </c>
      <c r="B288" s="6">
        <v>151.18107005630776</v>
      </c>
      <c r="C288" s="7">
        <v>0</v>
      </c>
    </row>
    <row r="289" spans="1:3" x14ac:dyDescent="0.25">
      <c r="A289" s="5">
        <v>105.59478963567972</v>
      </c>
      <c r="B289" s="6">
        <v>139.01171716828765</v>
      </c>
      <c r="C289" s="7">
        <v>1</v>
      </c>
    </row>
    <row r="290" spans="1:3" x14ac:dyDescent="0.25">
      <c r="A290" s="5">
        <v>100.82622941750046</v>
      </c>
      <c r="B290" s="6">
        <v>110.2936884363663</v>
      </c>
      <c r="C290" s="7">
        <v>0</v>
      </c>
    </row>
    <row r="291" spans="1:3" x14ac:dyDescent="0.25">
      <c r="A291" s="5">
        <v>91.282551443852469</v>
      </c>
      <c r="B291" s="6">
        <v>118.67249866839644</v>
      </c>
      <c r="C291" s="7">
        <v>1</v>
      </c>
    </row>
    <row r="292" spans="1:3" x14ac:dyDescent="0.25">
      <c r="A292" s="5">
        <v>96.271715637240732</v>
      </c>
      <c r="B292" s="6">
        <v>114.46479773786452</v>
      </c>
      <c r="C292" s="7">
        <v>1</v>
      </c>
    </row>
    <row r="293" spans="1:3" x14ac:dyDescent="0.25">
      <c r="A293" s="5">
        <v>114.31492543527216</v>
      </c>
      <c r="B293" s="6">
        <v>130.9894723841158</v>
      </c>
      <c r="C293" s="7">
        <v>1</v>
      </c>
    </row>
    <row r="294" spans="1:3" x14ac:dyDescent="0.25">
      <c r="A294" s="5">
        <v>117.44801600512724</v>
      </c>
      <c r="B294" s="6">
        <v>139.87269667796153</v>
      </c>
      <c r="C294" s="7">
        <v>1</v>
      </c>
    </row>
    <row r="295" spans="1:3" x14ac:dyDescent="0.25">
      <c r="A295" s="5">
        <v>110.05364667183888</v>
      </c>
      <c r="B295" s="6">
        <v>95.253429779216845</v>
      </c>
      <c r="C295" s="7">
        <v>0</v>
      </c>
    </row>
    <row r="296" spans="1:3" x14ac:dyDescent="0.25">
      <c r="A296" s="5">
        <v>116.99248871928756</v>
      </c>
      <c r="B296" s="6">
        <v>154.2368673528045</v>
      </c>
      <c r="C296" s="7">
        <v>1</v>
      </c>
    </row>
    <row r="297" spans="1:3" x14ac:dyDescent="0.25">
      <c r="A297" s="5">
        <v>118.96733965335002</v>
      </c>
      <c r="B297" s="6">
        <v>114.06337507927492</v>
      </c>
      <c r="C297" s="7">
        <v>0</v>
      </c>
    </row>
    <row r="298" spans="1:3" x14ac:dyDescent="0.25">
      <c r="A298" s="5">
        <v>98.644959470847695</v>
      </c>
      <c r="B298" s="6">
        <v>111.58342555572659</v>
      </c>
      <c r="C298" s="7">
        <v>0</v>
      </c>
    </row>
    <row r="299" spans="1:3" x14ac:dyDescent="0.25">
      <c r="A299" s="5">
        <v>118.3666098987202</v>
      </c>
      <c r="B299" s="6">
        <v>166.12406694918474</v>
      </c>
      <c r="C299" s="7">
        <v>0</v>
      </c>
    </row>
    <row r="300" spans="1:3" x14ac:dyDescent="0.25">
      <c r="A300" s="5">
        <v>106.58700881924666</v>
      </c>
      <c r="B300" s="6">
        <v>121.23273554710266</v>
      </c>
      <c r="C300" s="7">
        <v>0</v>
      </c>
    </row>
    <row r="301" spans="1:3" x14ac:dyDescent="0.25">
      <c r="A301" s="5">
        <v>121.5760068320634</v>
      </c>
      <c r="B301" s="6">
        <v>158.82551718573703</v>
      </c>
      <c r="C301" s="7">
        <v>1</v>
      </c>
    </row>
  </sheetData>
  <pageMargins left="0.7" right="0.7" top="0.75" bottom="0.75" header="0.3" footer="0.3"/>
  <pageSetup orientation="landscape" verticalDpi="0" r:id="rId1"/>
  <headerFooter>
    <oddHeader>&amp;L2017-Schield-ASA&amp;CCompare Linear-OLS with Logistic-MLE
Binary Outcome and Continuous Predictor&amp;RV1</oddHeader>
    <oddFooter>&amp;L&amp;F&amp;C&amp;A&amp;RBinary138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"/>
  <sheetViews>
    <sheetView showGridLines="0" view="pageLayout" zoomScaleNormal="100" workbookViewId="0">
      <selection activeCell="I10" sqref="I10"/>
    </sheetView>
  </sheetViews>
  <sheetFormatPr defaultRowHeight="15" x14ac:dyDescent="0.25"/>
  <cols>
    <col min="1" max="2" width="6.42578125" style="11" customWidth="1"/>
    <col min="3" max="3" width="5.140625" style="4" customWidth="1"/>
    <col min="4" max="4" width="2.85546875" style="4" customWidth="1"/>
    <col min="5" max="8" width="9.140625" style="4"/>
    <col min="9" max="9" width="13" style="4" bestFit="1" customWidth="1"/>
    <col min="10" max="11" width="12.28515625" style="4" bestFit="1" customWidth="1"/>
    <col min="12" max="13" width="9.140625" style="4"/>
    <col min="14" max="14" width="1.7109375" style="4" customWidth="1"/>
  </cols>
  <sheetData>
    <row r="1" spans="1:15" x14ac:dyDescent="0.25">
      <c r="A1" s="1" t="s">
        <v>3</v>
      </c>
      <c r="B1" s="1" t="s">
        <v>4</v>
      </c>
      <c r="C1" s="2" t="s">
        <v>6</v>
      </c>
      <c r="D1" s="3"/>
      <c r="F1" s="4" t="s">
        <v>44</v>
      </c>
    </row>
    <row r="2" spans="1:15" x14ac:dyDescent="0.25">
      <c r="A2" s="5">
        <v>97.888275907632504</v>
      </c>
      <c r="B2" s="6">
        <v>88.179766580606952</v>
      </c>
      <c r="C2" s="7">
        <v>0</v>
      </c>
      <c r="D2" s="3"/>
      <c r="E2" s="4" t="s">
        <v>34</v>
      </c>
      <c r="J2" s="4" t="s">
        <v>40</v>
      </c>
      <c r="O2" s="4"/>
    </row>
    <row r="3" spans="1:15" x14ac:dyDescent="0.25">
      <c r="A3" s="5">
        <v>97.333589483910231</v>
      </c>
      <c r="B3" s="6">
        <v>107.32623105867042</v>
      </c>
      <c r="C3" s="7">
        <v>1</v>
      </c>
      <c r="D3" s="3"/>
      <c r="E3" s="9">
        <f>INTERCEPT(C$1:C$301,A$1:A$301)</f>
        <v>-0.67452165867057912</v>
      </c>
      <c r="F3" s="4" t="str">
        <f ca="1">_xlfn.FORMULATEXT(E3)</f>
        <v>=INTERCEPT(C$1:C$301,A$1:A$301)</v>
      </c>
      <c r="J3" s="4">
        <v>-5.1520000000000001</v>
      </c>
      <c r="O3" s="4"/>
    </row>
    <row r="4" spans="1:15" x14ac:dyDescent="0.25">
      <c r="A4" s="5">
        <v>93.746497108610654</v>
      </c>
      <c r="B4" s="6">
        <v>66.813622792376734</v>
      </c>
      <c r="C4" s="7">
        <v>0</v>
      </c>
      <c r="D4" s="3"/>
      <c r="E4" s="9">
        <f>SLOPE(C$1:C$301,A$1:A$301)</f>
        <v>1.1744012749791222E-2</v>
      </c>
      <c r="F4" s="4" t="str">
        <f ca="1">_xlfn.FORMULATEXT(E4)</f>
        <v>=SLOPE(C$1:C$301,A$1:A$301)</v>
      </c>
      <c r="J4" s="4">
        <v>5.1520000000000003E-2</v>
      </c>
      <c r="O4" s="4"/>
    </row>
    <row r="5" spans="1:15" x14ac:dyDescent="0.25">
      <c r="A5" s="5">
        <v>120.52827238935933</v>
      </c>
      <c r="B5" s="6">
        <v>146.68863201976552</v>
      </c>
      <c r="C5" s="7">
        <v>0</v>
      </c>
      <c r="D5" s="3"/>
      <c r="E5" s="9">
        <f>CORREL(A1:A301, C1:C301)</f>
        <v>0.3260599426992804</v>
      </c>
      <c r="F5" s="4" t="str">
        <f ca="1">_xlfn.FORMULATEXT(E5)</f>
        <v>=CORREL(A1:A301, C1:C301)</v>
      </c>
      <c r="O5" s="4"/>
    </row>
    <row r="6" spans="1:15" x14ac:dyDescent="0.25">
      <c r="A6" s="5">
        <v>85.348067971398478</v>
      </c>
      <c r="B6" s="6">
        <v>50.132899171689651</v>
      </c>
      <c r="C6" s="7">
        <v>0</v>
      </c>
      <c r="D6" s="3"/>
      <c r="E6" s="11">
        <f>MIN(A1:A301)</f>
        <v>67.283332557473088</v>
      </c>
      <c r="F6" s="4" t="str">
        <f ca="1">_xlfn.FORMULATEXT(E6)</f>
        <v>=MIN(A1:A301)</v>
      </c>
      <c r="I6" s="4">
        <f>-E3/E4</f>
        <v>57.435364984814953</v>
      </c>
      <c r="J6" s="4" t="s">
        <v>41</v>
      </c>
      <c r="O6" s="4"/>
    </row>
    <row r="7" spans="1:15" x14ac:dyDescent="0.25">
      <c r="A7" s="5">
        <v>98.730006510475221</v>
      </c>
      <c r="B7" s="6">
        <v>108.43373737066658</v>
      </c>
      <c r="C7" s="7">
        <v>0</v>
      </c>
      <c r="D7" s="3"/>
      <c r="E7" s="11">
        <f>MAX(A1:A301)</f>
        <v>131.93937960630655</v>
      </c>
      <c r="F7" s="4" t="str">
        <f ca="1">_xlfn.FORMULATEXT(E7)</f>
        <v>=MAX(A1:A301)</v>
      </c>
      <c r="I7" s="4">
        <f>-(E3-1)/E4</f>
        <v>142.585136302781</v>
      </c>
      <c r="J7" s="4" t="s">
        <v>42</v>
      </c>
      <c r="O7" s="4"/>
    </row>
    <row r="8" spans="1:15" x14ac:dyDescent="0.25">
      <c r="A8" s="5">
        <v>100.39714465122995</v>
      </c>
      <c r="B8" s="6">
        <v>135.24235349103614</v>
      </c>
      <c r="C8" s="7">
        <v>0</v>
      </c>
      <c r="D8" s="3"/>
      <c r="O8" s="4"/>
    </row>
    <row r="9" spans="1:15" x14ac:dyDescent="0.25">
      <c r="A9" s="5">
        <v>96.218087189414348</v>
      </c>
      <c r="B9" s="6">
        <v>88.851174146563551</v>
      </c>
      <c r="C9" s="7">
        <v>0</v>
      </c>
      <c r="D9" s="3"/>
      <c r="O9" s="4"/>
    </row>
    <row r="10" spans="1:15" x14ac:dyDescent="0.25">
      <c r="A10" s="5">
        <v>109.94511622936861</v>
      </c>
      <c r="B10" s="6">
        <v>110.55957977046675</v>
      </c>
      <c r="C10" s="7">
        <v>0</v>
      </c>
      <c r="D10" s="3"/>
      <c r="F10" s="4" t="s">
        <v>37</v>
      </c>
      <c r="G10" s="4" t="s">
        <v>37</v>
      </c>
      <c r="O10" s="4"/>
    </row>
    <row r="11" spans="1:15" x14ac:dyDescent="0.25">
      <c r="A11" s="5">
        <v>109.26366188952285</v>
      </c>
      <c r="B11" s="6">
        <v>134.3998069247296</v>
      </c>
      <c r="C11" s="7">
        <v>1</v>
      </c>
      <c r="D11" s="3"/>
      <c r="E11" s="4" t="s">
        <v>1</v>
      </c>
      <c r="F11" s="4" t="s">
        <v>38</v>
      </c>
      <c r="G11" s="4" t="s">
        <v>39</v>
      </c>
      <c r="H11" s="8" t="s">
        <v>43</v>
      </c>
      <c r="J11" s="18"/>
      <c r="K11" s="18"/>
      <c r="O11" s="4"/>
    </row>
    <row r="12" spans="1:15" x14ac:dyDescent="0.25">
      <c r="A12" s="5">
        <v>86.82226058664935</v>
      </c>
      <c r="B12" s="6">
        <v>42.142784608807531</v>
      </c>
      <c r="C12" s="7">
        <v>0</v>
      </c>
      <c r="D12" s="3"/>
      <c r="E12" s="4">
        <v>60</v>
      </c>
      <c r="F12" s="18">
        <f>$E$3+E12*$E$4</f>
        <v>3.0119106316894184E-2</v>
      </c>
      <c r="G12" s="18">
        <f>1/(1+EXP(-$J$3-E12*$J$4))</f>
        <v>0.11296564172342807</v>
      </c>
      <c r="H12" s="18">
        <f>(G12-F12)*100</f>
        <v>8.2846535406533892</v>
      </c>
      <c r="J12" s="18"/>
      <c r="K12" s="18"/>
      <c r="O12" s="4"/>
    </row>
    <row r="13" spans="1:15" x14ac:dyDescent="0.25">
      <c r="A13" s="5">
        <v>94.839397549279042</v>
      </c>
      <c r="B13" s="6">
        <v>82.994808559874684</v>
      </c>
      <c r="C13" s="7">
        <v>0</v>
      </c>
      <c r="D13" s="3"/>
      <c r="E13" s="4">
        <v>65</v>
      </c>
      <c r="F13" s="18">
        <f t="shared" ref="F13:F33" si="0">E$3+E13*E$4</f>
        <v>8.8839170065850293E-2</v>
      </c>
      <c r="G13" s="18">
        <f t="shared" ref="G13:G29" si="1">1/(1+EXP(-J$3-E13*J$4))</f>
        <v>0.14146197726781867</v>
      </c>
      <c r="H13" s="18">
        <f t="shared" ref="H13:H33" si="2">(G13-F13)*100</f>
        <v>5.2622807201968378</v>
      </c>
      <c r="J13" s="18"/>
      <c r="K13" s="18"/>
      <c r="O13" s="4"/>
    </row>
    <row r="14" spans="1:15" x14ac:dyDescent="0.25">
      <c r="A14" s="5">
        <v>92.485851983148379</v>
      </c>
      <c r="B14" s="6">
        <v>84.026288812461246</v>
      </c>
      <c r="C14" s="7">
        <v>0</v>
      </c>
      <c r="D14" s="3"/>
      <c r="E14" s="4">
        <v>70</v>
      </c>
      <c r="F14" s="18">
        <f t="shared" si="0"/>
        <v>0.1475592338148064</v>
      </c>
      <c r="G14" s="18">
        <f t="shared" si="1"/>
        <v>0.17572267364978736</v>
      </c>
      <c r="H14" s="18">
        <f t="shared" si="2"/>
        <v>2.8163439834980957</v>
      </c>
      <c r="J14" s="18"/>
      <c r="K14" s="18"/>
      <c r="O14" s="4"/>
    </row>
    <row r="15" spans="1:15" x14ac:dyDescent="0.25">
      <c r="A15" s="5">
        <v>123.45558386459581</v>
      </c>
      <c r="B15" s="6">
        <v>157.9863224061246</v>
      </c>
      <c r="C15" s="7">
        <v>1</v>
      </c>
      <c r="D15" s="3"/>
      <c r="E15" s="4">
        <v>75</v>
      </c>
      <c r="F15" s="18">
        <f t="shared" si="0"/>
        <v>0.20627929756376251</v>
      </c>
      <c r="G15" s="18">
        <f t="shared" si="1"/>
        <v>0.21619152394814048</v>
      </c>
      <c r="H15" s="18">
        <f t="shared" si="2"/>
        <v>0.99122263843779701</v>
      </c>
      <c r="J15" s="18"/>
      <c r="K15" s="18"/>
      <c r="O15" s="4"/>
    </row>
    <row r="16" spans="1:15" x14ac:dyDescent="0.25">
      <c r="A16" s="5">
        <v>100.51660695409906</v>
      </c>
      <c r="B16" s="6">
        <v>94.570070990803629</v>
      </c>
      <c r="C16" s="7">
        <v>0</v>
      </c>
      <c r="D16" s="3"/>
      <c r="E16" s="4">
        <v>80</v>
      </c>
      <c r="F16" s="18">
        <f t="shared" si="0"/>
        <v>0.26499936131271862</v>
      </c>
      <c r="G16" s="18">
        <f t="shared" si="1"/>
        <v>0.26300656317257065</v>
      </c>
      <c r="H16" s="18">
        <f t="shared" si="2"/>
        <v>-0.19927981401479666</v>
      </c>
      <c r="J16" s="18"/>
      <c r="K16" s="18"/>
      <c r="O16" s="4"/>
    </row>
    <row r="17" spans="1:15" x14ac:dyDescent="0.25">
      <c r="A17" s="5">
        <v>92.284145609987604</v>
      </c>
      <c r="B17" s="6">
        <v>78.380233914611026</v>
      </c>
      <c r="C17" s="7">
        <v>1</v>
      </c>
      <c r="D17" s="3"/>
      <c r="E17" s="4">
        <v>85</v>
      </c>
      <c r="F17" s="18">
        <f t="shared" si="0"/>
        <v>0.32371942506167473</v>
      </c>
      <c r="G17" s="18">
        <f t="shared" si="1"/>
        <v>0.31587372151292953</v>
      </c>
      <c r="H17" s="18">
        <f t="shared" si="2"/>
        <v>-0.78457035487451976</v>
      </c>
      <c r="J17" s="18"/>
      <c r="K17" s="18"/>
      <c r="O17" s="4"/>
    </row>
    <row r="18" spans="1:15" x14ac:dyDescent="0.25">
      <c r="A18" s="5">
        <v>106.81435031591205</v>
      </c>
      <c r="B18" s="6">
        <v>85.871566051565054</v>
      </c>
      <c r="C18" s="7">
        <v>0</v>
      </c>
      <c r="D18" s="3"/>
      <c r="E18" s="4">
        <v>90</v>
      </c>
      <c r="F18" s="18">
        <f t="shared" si="0"/>
        <v>0.38243948881063083</v>
      </c>
      <c r="G18" s="18">
        <f t="shared" si="1"/>
        <v>0.37397531749745777</v>
      </c>
      <c r="H18" s="18">
        <f t="shared" si="2"/>
        <v>-0.84641713131730634</v>
      </c>
      <c r="J18" s="18"/>
      <c r="K18" s="18"/>
      <c r="O18" s="4"/>
    </row>
    <row r="19" spans="1:15" x14ac:dyDescent="0.25">
      <c r="A19" s="5">
        <v>114.91479990271148</v>
      </c>
      <c r="B19" s="6">
        <v>145.52150534261332</v>
      </c>
      <c r="C19" s="7">
        <v>1</v>
      </c>
      <c r="D19" s="3"/>
      <c r="E19" s="4">
        <v>95</v>
      </c>
      <c r="F19" s="18">
        <f t="shared" si="0"/>
        <v>0.44115955255958705</v>
      </c>
      <c r="G19" s="18">
        <f t="shared" si="1"/>
        <v>0.43595377260819773</v>
      </c>
      <c r="H19" s="18">
        <f t="shared" si="2"/>
        <v>-0.52057799513893221</v>
      </c>
      <c r="J19" s="18"/>
      <c r="K19" s="18"/>
      <c r="O19" s="4"/>
    </row>
    <row r="20" spans="1:15" x14ac:dyDescent="0.25">
      <c r="A20" s="5">
        <v>75.280734045380072</v>
      </c>
      <c r="B20" s="6">
        <v>28.688066388179745</v>
      </c>
      <c r="C20" s="7">
        <v>0</v>
      </c>
      <c r="D20" s="3"/>
      <c r="E20" s="4">
        <v>100</v>
      </c>
      <c r="F20" s="18">
        <f t="shared" si="0"/>
        <v>0.49987961630854305</v>
      </c>
      <c r="G20" s="18">
        <f t="shared" si="1"/>
        <v>0.5</v>
      </c>
      <c r="H20" s="18">
        <f t="shared" si="2"/>
        <v>1.2038369145694894E-2</v>
      </c>
      <c r="J20" s="18"/>
      <c r="K20" s="18"/>
      <c r="O20" s="4"/>
    </row>
    <row r="21" spans="1:15" x14ac:dyDescent="0.25">
      <c r="A21" s="5">
        <v>110.5975410203848</v>
      </c>
      <c r="B21" s="6">
        <v>101.5661770857733</v>
      </c>
      <c r="C21" s="7">
        <v>0</v>
      </c>
      <c r="D21" s="3"/>
      <c r="E21" s="4">
        <v>105</v>
      </c>
      <c r="F21" s="18">
        <f t="shared" si="0"/>
        <v>0.55859968005749927</v>
      </c>
      <c r="G21" s="18">
        <f t="shared" si="1"/>
        <v>0.56404622739180232</v>
      </c>
      <c r="H21" s="18">
        <f t="shared" si="2"/>
        <v>0.54465473343030535</v>
      </c>
      <c r="J21" s="18"/>
      <c r="K21" s="18"/>
      <c r="O21" s="4"/>
    </row>
    <row r="22" spans="1:15" x14ac:dyDescent="0.25">
      <c r="A22" s="5">
        <v>103.30726098006896</v>
      </c>
      <c r="B22" s="6">
        <v>124.04124293704417</v>
      </c>
      <c r="C22" s="7">
        <v>1</v>
      </c>
      <c r="D22" s="3"/>
      <c r="E22" s="4">
        <v>110</v>
      </c>
      <c r="F22" s="18">
        <f t="shared" si="0"/>
        <v>0.61731974380645527</v>
      </c>
      <c r="G22" s="18">
        <f t="shared" si="1"/>
        <v>0.62602468250254217</v>
      </c>
      <c r="H22" s="18">
        <f t="shared" si="2"/>
        <v>0.87049386960869057</v>
      </c>
      <c r="J22" s="18"/>
      <c r="K22" s="18"/>
      <c r="O22" s="4"/>
    </row>
    <row r="23" spans="1:15" x14ac:dyDescent="0.25">
      <c r="A23" s="5">
        <v>95.743131945889587</v>
      </c>
      <c r="B23" s="6">
        <v>116.2044280415189</v>
      </c>
      <c r="C23" s="7">
        <v>1</v>
      </c>
      <c r="D23" s="3"/>
      <c r="E23" s="4">
        <v>115</v>
      </c>
      <c r="F23" s="18">
        <f t="shared" si="0"/>
        <v>0.67603980755541149</v>
      </c>
      <c r="G23" s="18">
        <f t="shared" si="1"/>
        <v>0.68412627848707053</v>
      </c>
      <c r="H23" s="18">
        <f t="shared" si="2"/>
        <v>0.808647093165904</v>
      </c>
      <c r="J23" s="18"/>
      <c r="K23" s="18"/>
      <c r="O23" s="4"/>
    </row>
    <row r="24" spans="1:15" x14ac:dyDescent="0.25">
      <c r="A24" s="5">
        <v>96.061906589411166</v>
      </c>
      <c r="B24" s="6">
        <v>95.611230395908891</v>
      </c>
      <c r="C24" s="7">
        <v>0</v>
      </c>
      <c r="D24" s="3"/>
      <c r="E24" s="4">
        <v>120</v>
      </c>
      <c r="F24" s="18">
        <f t="shared" si="0"/>
        <v>0.73475987130436748</v>
      </c>
      <c r="G24" s="18">
        <f t="shared" si="1"/>
        <v>0.73699343682742935</v>
      </c>
      <c r="H24" s="18">
        <f t="shared" si="2"/>
        <v>0.22335655230618645</v>
      </c>
      <c r="J24" s="18"/>
      <c r="K24" s="18"/>
      <c r="O24" s="4"/>
    </row>
    <row r="25" spans="1:15" x14ac:dyDescent="0.25">
      <c r="A25" s="5">
        <v>87.921891207237465</v>
      </c>
      <c r="B25" s="6">
        <v>52.221901108572396</v>
      </c>
      <c r="C25" s="7">
        <v>0</v>
      </c>
      <c r="D25" s="3"/>
      <c r="E25" s="4">
        <v>125</v>
      </c>
      <c r="F25" s="18">
        <f t="shared" si="0"/>
        <v>0.7934799350533237</v>
      </c>
      <c r="G25" s="18">
        <f t="shared" si="1"/>
        <v>0.78380847605185955</v>
      </c>
      <c r="H25" s="18">
        <f t="shared" si="2"/>
        <v>-0.96714590014641555</v>
      </c>
      <c r="J25" s="18"/>
      <c r="K25" s="18"/>
      <c r="O25" s="4"/>
    </row>
    <row r="26" spans="1:15" x14ac:dyDescent="0.25">
      <c r="A26" s="5">
        <v>82.934742909703559</v>
      </c>
      <c r="B26" s="6">
        <v>42.224581654389397</v>
      </c>
      <c r="C26" s="7">
        <v>0</v>
      </c>
      <c r="D26" s="3"/>
      <c r="E26" s="4">
        <v>130</v>
      </c>
      <c r="F26" s="18">
        <f t="shared" si="0"/>
        <v>0.8521999988022797</v>
      </c>
      <c r="G26" s="18">
        <f t="shared" si="1"/>
        <v>0.82427732635021278</v>
      </c>
      <c r="H26" s="18">
        <f t="shared" si="2"/>
        <v>-2.7922672452066921</v>
      </c>
      <c r="J26" s="18"/>
      <c r="K26" s="18"/>
      <c r="O26" s="4"/>
    </row>
    <row r="27" spans="1:15" x14ac:dyDescent="0.25">
      <c r="A27" s="5">
        <v>112.80092963319284</v>
      </c>
      <c r="B27" s="6">
        <v>126.28035341600962</v>
      </c>
      <c r="C27" s="7">
        <v>1</v>
      </c>
      <c r="D27" s="3"/>
      <c r="E27" s="4">
        <v>135</v>
      </c>
      <c r="F27" s="18">
        <f t="shared" si="0"/>
        <v>0.91092006255123592</v>
      </c>
      <c r="G27" s="18">
        <f t="shared" si="1"/>
        <v>0.85853802273218127</v>
      </c>
      <c r="H27" s="18">
        <f t="shared" si="2"/>
        <v>-5.2382039819054649</v>
      </c>
      <c r="J27" s="18"/>
      <c r="K27" s="18"/>
      <c r="O27" s="4"/>
    </row>
    <row r="28" spans="1:15" x14ac:dyDescent="0.25">
      <c r="A28" s="5">
        <v>82.683469171213915</v>
      </c>
      <c r="B28" s="6">
        <v>69.789656605291881</v>
      </c>
      <c r="C28" s="7">
        <v>1</v>
      </c>
      <c r="D28" s="3"/>
      <c r="E28" s="4">
        <v>140</v>
      </c>
      <c r="F28" s="18">
        <f t="shared" si="0"/>
        <v>0.96964012630019192</v>
      </c>
      <c r="G28" s="18">
        <f t="shared" si="1"/>
        <v>0.88703435827657184</v>
      </c>
      <c r="H28" s="18">
        <f t="shared" si="2"/>
        <v>-8.2605768023620065</v>
      </c>
      <c r="J28" s="18"/>
      <c r="K28" s="18"/>
      <c r="O28" s="4"/>
    </row>
    <row r="29" spans="1:15" x14ac:dyDescent="0.25">
      <c r="A29" s="5">
        <v>98.073083197056491</v>
      </c>
      <c r="B29" s="6">
        <v>83.444101302308141</v>
      </c>
      <c r="C29" s="7">
        <v>0</v>
      </c>
      <c r="D29" s="3"/>
      <c r="E29" s="4">
        <v>145</v>
      </c>
      <c r="F29" s="18">
        <f t="shared" si="0"/>
        <v>1.0283601900491481</v>
      </c>
      <c r="G29" s="18">
        <f t="shared" si="1"/>
        <v>0.9103894976098007</v>
      </c>
      <c r="H29" s="18">
        <f t="shared" si="2"/>
        <v>-11.797069243934743</v>
      </c>
      <c r="J29" s="18"/>
      <c r="K29" s="18"/>
      <c r="O29" s="4"/>
    </row>
    <row r="30" spans="1:15" x14ac:dyDescent="0.25">
      <c r="A30" s="5">
        <v>90.818533020749044</v>
      </c>
      <c r="B30" s="6">
        <v>54.321620508295481</v>
      </c>
      <c r="C30" s="7">
        <v>0</v>
      </c>
      <c r="D30" s="3"/>
      <c r="F30" s="18"/>
      <c r="G30" s="18"/>
      <c r="H30" s="18"/>
      <c r="J30" s="18"/>
      <c r="K30" s="18"/>
      <c r="O30" s="4"/>
    </row>
    <row r="31" spans="1:15" x14ac:dyDescent="0.25">
      <c r="A31" s="5">
        <v>126.5529817182961</v>
      </c>
      <c r="B31" s="6">
        <v>168.65779485678036</v>
      </c>
      <c r="C31" s="7">
        <v>1</v>
      </c>
      <c r="D31" s="3"/>
      <c r="F31" s="18"/>
      <c r="G31" s="18"/>
      <c r="H31" s="18"/>
      <c r="J31" s="18"/>
      <c r="K31" s="18"/>
      <c r="O31" s="4"/>
    </row>
    <row r="32" spans="1:15" x14ac:dyDescent="0.25">
      <c r="A32" s="5">
        <v>79.646759050574715</v>
      </c>
      <c r="B32" s="6">
        <v>44.561086554303003</v>
      </c>
      <c r="C32" s="7">
        <v>0</v>
      </c>
      <c r="D32" s="3"/>
      <c r="E32" s="4">
        <v>200</v>
      </c>
      <c r="F32" s="18">
        <f t="shared" si="0"/>
        <v>1.6742808912876652</v>
      </c>
      <c r="G32" s="18">
        <f>1/(1+EXP(-J$3-E32*J$4))</f>
        <v>0.99424548855363282</v>
      </c>
      <c r="H32" s="18">
        <f t="shared" si="2"/>
        <v>-68.003540273403246</v>
      </c>
      <c r="J32" s="18"/>
      <c r="K32" s="18"/>
      <c r="O32" s="4"/>
    </row>
    <row r="33" spans="1:15" x14ac:dyDescent="0.25">
      <c r="A33" s="5">
        <v>119.61181149360836</v>
      </c>
      <c r="B33" s="6">
        <v>151.96849127553287</v>
      </c>
      <c r="C33" s="7">
        <v>1</v>
      </c>
      <c r="D33" s="3"/>
      <c r="E33" s="4">
        <v>206</v>
      </c>
      <c r="F33" s="18">
        <f t="shared" si="0"/>
        <v>1.7447449677864124</v>
      </c>
      <c r="G33" s="18">
        <f>1/(1+EXP(-J$3-E33*J$4))</f>
        <v>0.99576918144907489</v>
      </c>
      <c r="H33" s="18">
        <f t="shared" si="2"/>
        <v>-74.897578633733758</v>
      </c>
      <c r="J33" s="18"/>
      <c r="K33" s="18"/>
      <c r="O33" s="4"/>
    </row>
    <row r="34" spans="1:15" x14ac:dyDescent="0.25">
      <c r="A34" s="5">
        <v>130.8090628510657</v>
      </c>
      <c r="B34" s="6">
        <v>170.56215602344321</v>
      </c>
      <c r="C34" s="7">
        <v>1</v>
      </c>
      <c r="D34" s="3"/>
      <c r="O34" s="4"/>
    </row>
    <row r="35" spans="1:15" x14ac:dyDescent="0.25">
      <c r="A35" s="5">
        <v>118.0875263466956</v>
      </c>
      <c r="B35" s="6">
        <v>162.24117940576852</v>
      </c>
      <c r="C35" s="7">
        <v>1</v>
      </c>
    </row>
    <row r="36" spans="1:15" x14ac:dyDescent="0.25">
      <c r="A36" s="5">
        <v>125.22778895813215</v>
      </c>
      <c r="B36" s="6">
        <v>167.26309673177124</v>
      </c>
      <c r="C36" s="7">
        <v>1</v>
      </c>
    </row>
    <row r="37" spans="1:15" x14ac:dyDescent="0.25">
      <c r="A37" s="5">
        <v>107.65556668737267</v>
      </c>
      <c r="B37" s="6">
        <v>125.32455785793455</v>
      </c>
      <c r="C37" s="7">
        <v>0</v>
      </c>
    </row>
    <row r="38" spans="1:15" x14ac:dyDescent="0.25">
      <c r="A38" s="5">
        <v>107.05296872342373</v>
      </c>
      <c r="B38" s="6">
        <v>120.85973409837892</v>
      </c>
      <c r="C38" s="7">
        <v>1</v>
      </c>
    </row>
    <row r="39" spans="1:15" x14ac:dyDescent="0.25">
      <c r="A39" s="5">
        <v>108.19119542379335</v>
      </c>
      <c r="B39" s="6">
        <v>127.07778960332742</v>
      </c>
      <c r="C39" s="7">
        <v>1</v>
      </c>
    </row>
    <row r="40" spans="1:15" x14ac:dyDescent="0.25">
      <c r="A40" s="5">
        <v>105.26794091017138</v>
      </c>
      <c r="B40" s="6">
        <v>100.76775609241399</v>
      </c>
      <c r="C40" s="7">
        <v>0</v>
      </c>
    </row>
    <row r="41" spans="1:15" x14ac:dyDescent="0.25">
      <c r="A41" s="5">
        <v>105.67200595560713</v>
      </c>
      <c r="B41" s="6">
        <v>73.819100804865272</v>
      </c>
      <c r="C41" s="7">
        <v>0</v>
      </c>
    </row>
    <row r="42" spans="1:15" x14ac:dyDescent="0.25">
      <c r="A42" s="5">
        <v>80.486105620310141</v>
      </c>
      <c r="B42" s="6">
        <v>32.47922191423234</v>
      </c>
      <c r="C42" s="7">
        <v>0</v>
      </c>
    </row>
    <row r="43" spans="1:15" x14ac:dyDescent="0.25">
      <c r="A43" s="5">
        <v>125.15617685847906</v>
      </c>
      <c r="B43" s="6">
        <v>174.24673838809122</v>
      </c>
      <c r="C43" s="7">
        <v>1</v>
      </c>
    </row>
    <row r="44" spans="1:15" x14ac:dyDescent="0.25">
      <c r="A44" s="5">
        <v>96.730927312857233</v>
      </c>
      <c r="B44" s="6">
        <v>64.63298390309339</v>
      </c>
      <c r="C44" s="7">
        <v>0</v>
      </c>
    </row>
    <row r="45" spans="1:15" x14ac:dyDescent="0.25">
      <c r="A45" s="5">
        <v>94.664050818629832</v>
      </c>
      <c r="B45" s="6">
        <v>79.892257115263163</v>
      </c>
      <c r="C45" s="7">
        <v>0</v>
      </c>
    </row>
    <row r="46" spans="1:15" x14ac:dyDescent="0.25">
      <c r="A46" s="5">
        <v>98.231527332927243</v>
      </c>
      <c r="B46" s="6">
        <v>100.41064605585589</v>
      </c>
      <c r="C46" s="7">
        <v>1</v>
      </c>
    </row>
    <row r="47" spans="1:15" x14ac:dyDescent="0.25">
      <c r="A47" s="5">
        <v>116.32710706454931</v>
      </c>
      <c r="B47" s="6">
        <v>145.1924004074734</v>
      </c>
      <c r="C47" s="7">
        <v>1</v>
      </c>
    </row>
    <row r="48" spans="1:15" x14ac:dyDescent="0.25">
      <c r="A48" s="5">
        <v>107.34564050141208</v>
      </c>
      <c r="B48" s="6">
        <v>111.74011283097875</v>
      </c>
      <c r="C48" s="7">
        <v>1</v>
      </c>
    </row>
    <row r="49" spans="1:3" x14ac:dyDescent="0.25">
      <c r="A49" s="5">
        <v>100.98481765645114</v>
      </c>
      <c r="B49" s="6">
        <v>105.98594040432739</v>
      </c>
      <c r="C49" s="7">
        <v>0</v>
      </c>
    </row>
    <row r="50" spans="1:3" x14ac:dyDescent="0.25">
      <c r="A50" s="5">
        <v>91.004884397373189</v>
      </c>
      <c r="B50" s="6">
        <v>71.368397021528921</v>
      </c>
      <c r="C50" s="7">
        <v>0</v>
      </c>
    </row>
    <row r="51" spans="1:3" x14ac:dyDescent="0.25">
      <c r="A51" s="5">
        <v>88.425367777007523</v>
      </c>
      <c r="B51" s="6">
        <v>96.949330546416746</v>
      </c>
      <c r="C51" s="7">
        <v>1</v>
      </c>
    </row>
    <row r="52" spans="1:3" x14ac:dyDescent="0.25">
      <c r="A52" s="5">
        <v>100.83404193094304</v>
      </c>
      <c r="B52" s="6">
        <v>105.74194931005692</v>
      </c>
      <c r="C52" s="7">
        <v>1</v>
      </c>
    </row>
    <row r="53" spans="1:3" x14ac:dyDescent="0.25">
      <c r="A53" s="5">
        <v>123.23775999111146</v>
      </c>
      <c r="B53" s="6">
        <v>165.7454614982386</v>
      </c>
      <c r="C53" s="7">
        <v>1</v>
      </c>
    </row>
    <row r="54" spans="1:3" x14ac:dyDescent="0.25">
      <c r="A54" s="5">
        <v>99.031260862929884</v>
      </c>
      <c r="B54" s="6">
        <v>102.31862537830303</v>
      </c>
      <c r="C54" s="7">
        <v>1</v>
      </c>
    </row>
    <row r="55" spans="1:3" x14ac:dyDescent="0.25">
      <c r="A55" s="5">
        <v>122.24016049957454</v>
      </c>
      <c r="B55" s="6">
        <v>177.85451202301326</v>
      </c>
      <c r="C55" s="7">
        <v>1</v>
      </c>
    </row>
    <row r="56" spans="1:3" x14ac:dyDescent="0.25">
      <c r="A56" s="5">
        <v>89.467815857715351</v>
      </c>
      <c r="B56" s="6">
        <v>57.211304947359281</v>
      </c>
      <c r="C56" s="7">
        <v>1</v>
      </c>
    </row>
    <row r="57" spans="1:3" x14ac:dyDescent="0.25">
      <c r="A57" s="5">
        <v>97.510944031555567</v>
      </c>
      <c r="B57" s="6">
        <v>87.377919664219277</v>
      </c>
      <c r="C57" s="7">
        <v>0</v>
      </c>
    </row>
    <row r="58" spans="1:3" x14ac:dyDescent="0.25">
      <c r="A58" s="5">
        <v>114.59730250524942</v>
      </c>
      <c r="B58" s="6">
        <v>122.59360083418794</v>
      </c>
      <c r="C58" s="7">
        <v>0</v>
      </c>
    </row>
    <row r="59" spans="1:3" x14ac:dyDescent="0.25">
      <c r="A59" s="5">
        <v>94.053583201539652</v>
      </c>
      <c r="B59" s="6">
        <v>93.77427104950506</v>
      </c>
      <c r="C59" s="7">
        <v>0</v>
      </c>
    </row>
    <row r="60" spans="1:3" x14ac:dyDescent="0.25">
      <c r="A60" s="5">
        <v>125.85044586061046</v>
      </c>
      <c r="B60" s="6">
        <v>189.6249772147963</v>
      </c>
      <c r="C60" s="7">
        <v>1</v>
      </c>
    </row>
    <row r="61" spans="1:3" x14ac:dyDescent="0.25">
      <c r="A61" s="5">
        <v>88.911807030600755</v>
      </c>
      <c r="B61" s="6">
        <v>76.132912541753186</v>
      </c>
      <c r="C61" s="7">
        <v>0</v>
      </c>
    </row>
    <row r="62" spans="1:3" x14ac:dyDescent="0.25">
      <c r="A62" s="5">
        <v>80.724725945035416</v>
      </c>
      <c r="B62" s="6">
        <v>21.393340099106574</v>
      </c>
      <c r="C62" s="7">
        <v>0</v>
      </c>
    </row>
    <row r="63" spans="1:3" x14ac:dyDescent="0.25">
      <c r="A63" s="5">
        <v>98.93364041137616</v>
      </c>
      <c r="B63" s="6">
        <v>103.98434273126922</v>
      </c>
      <c r="C63" s="7">
        <v>0</v>
      </c>
    </row>
    <row r="64" spans="1:3" x14ac:dyDescent="0.25">
      <c r="A64" s="5">
        <v>79.120681266134625</v>
      </c>
      <c r="B64" s="6">
        <v>67.154698074142829</v>
      </c>
      <c r="C64" s="7">
        <v>0</v>
      </c>
    </row>
    <row r="65" spans="1:3" x14ac:dyDescent="0.25">
      <c r="A65" s="5">
        <v>105.05310014791348</v>
      </c>
      <c r="B65" s="6">
        <v>96.620821259269462</v>
      </c>
      <c r="C65" s="7">
        <v>1</v>
      </c>
    </row>
    <row r="66" spans="1:3" x14ac:dyDescent="0.25">
      <c r="A66" s="5">
        <v>92.010883766895361</v>
      </c>
      <c r="B66" s="6">
        <v>74.854277343493422</v>
      </c>
      <c r="C66" s="7">
        <v>0</v>
      </c>
    </row>
    <row r="67" spans="1:3" x14ac:dyDescent="0.25">
      <c r="A67" s="5">
        <v>113.08342004010463</v>
      </c>
      <c r="B67" s="6">
        <v>119.85430223657545</v>
      </c>
      <c r="C67" s="7">
        <v>1</v>
      </c>
    </row>
    <row r="68" spans="1:3" x14ac:dyDescent="0.25">
      <c r="A68" s="5">
        <v>92.397009660244905</v>
      </c>
      <c r="B68" s="6">
        <v>89.727889580644302</v>
      </c>
      <c r="C68" s="7">
        <v>1</v>
      </c>
    </row>
    <row r="69" spans="1:3" x14ac:dyDescent="0.25">
      <c r="A69" s="5">
        <v>95.081704481771609</v>
      </c>
      <c r="B69" s="6">
        <v>78.759231855098065</v>
      </c>
      <c r="C69" s="7">
        <v>0</v>
      </c>
    </row>
    <row r="70" spans="1:3" x14ac:dyDescent="0.25">
      <c r="A70" s="5">
        <v>110.23483888244763</v>
      </c>
      <c r="B70" s="6">
        <v>130.45868199747389</v>
      </c>
      <c r="C70" s="7">
        <v>1</v>
      </c>
    </row>
    <row r="71" spans="1:3" x14ac:dyDescent="0.25">
      <c r="A71" s="5">
        <v>90.158194175351639</v>
      </c>
      <c r="B71" s="6">
        <v>65.809732688199475</v>
      </c>
      <c r="C71" s="7">
        <v>1</v>
      </c>
    </row>
    <row r="72" spans="1:3" x14ac:dyDescent="0.25">
      <c r="A72" s="5">
        <v>108.04080134662537</v>
      </c>
      <c r="B72" s="6">
        <v>117.53631472811151</v>
      </c>
      <c r="C72" s="7">
        <v>1</v>
      </c>
    </row>
    <row r="73" spans="1:3" x14ac:dyDescent="0.25">
      <c r="A73" s="5">
        <v>100.32390574647212</v>
      </c>
      <c r="B73" s="6">
        <v>99.259544907241519</v>
      </c>
      <c r="C73" s="7">
        <v>0</v>
      </c>
    </row>
    <row r="74" spans="1:3" x14ac:dyDescent="0.25">
      <c r="A74" s="5">
        <v>111.44542027035558</v>
      </c>
      <c r="B74" s="6">
        <v>112.3905121537739</v>
      </c>
      <c r="C74" s="7">
        <v>0</v>
      </c>
    </row>
    <row r="75" spans="1:3" x14ac:dyDescent="0.25">
      <c r="A75" s="5">
        <v>96.362280486926295</v>
      </c>
      <c r="B75" s="6">
        <v>82.268476018207579</v>
      </c>
      <c r="C75" s="7">
        <v>0</v>
      </c>
    </row>
    <row r="76" spans="1:3" x14ac:dyDescent="0.25">
      <c r="A76" s="5">
        <v>76.263976798328457</v>
      </c>
      <c r="B76" s="6">
        <v>27.922467512299562</v>
      </c>
      <c r="C76" s="7">
        <v>0</v>
      </c>
    </row>
    <row r="77" spans="1:3" x14ac:dyDescent="0.25">
      <c r="A77" s="5">
        <v>106.06072415491954</v>
      </c>
      <c r="B77" s="6">
        <v>105.10166341946702</v>
      </c>
      <c r="C77" s="7">
        <v>1</v>
      </c>
    </row>
    <row r="78" spans="1:3" x14ac:dyDescent="0.25">
      <c r="A78" s="5">
        <v>114.41594163055998</v>
      </c>
      <c r="B78" s="6">
        <v>152.93935277284311</v>
      </c>
      <c r="C78" s="7">
        <v>1</v>
      </c>
    </row>
    <row r="79" spans="1:3" x14ac:dyDescent="0.25">
      <c r="A79" s="5">
        <v>99.599982507434419</v>
      </c>
      <c r="B79" s="6">
        <v>86.617069767607362</v>
      </c>
      <c r="C79" s="7">
        <v>0</v>
      </c>
    </row>
    <row r="80" spans="1:3" x14ac:dyDescent="0.25">
      <c r="A80" s="5">
        <v>101.76034315770231</v>
      </c>
      <c r="B80" s="6">
        <v>92.466228205095774</v>
      </c>
      <c r="C80" s="7">
        <v>1</v>
      </c>
    </row>
    <row r="81" spans="1:3" x14ac:dyDescent="0.25">
      <c r="A81" s="5">
        <v>73.226146842072097</v>
      </c>
      <c r="B81" s="6">
        <v>68.633164294339878</v>
      </c>
      <c r="C81" s="7">
        <v>1</v>
      </c>
    </row>
    <row r="82" spans="1:3" x14ac:dyDescent="0.25">
      <c r="A82" s="5">
        <v>127.18671575364323</v>
      </c>
      <c r="B82" s="6">
        <v>185.1563856014975</v>
      </c>
      <c r="C82" s="7">
        <v>1</v>
      </c>
    </row>
    <row r="83" spans="1:3" x14ac:dyDescent="0.25">
      <c r="A83" s="5">
        <v>101.06951940289325</v>
      </c>
      <c r="B83" s="6">
        <v>108.80526258633316</v>
      </c>
      <c r="C83" s="7">
        <v>1</v>
      </c>
    </row>
    <row r="84" spans="1:3" x14ac:dyDescent="0.25">
      <c r="A84" s="5">
        <v>104.82694508826529</v>
      </c>
      <c r="B84" s="6">
        <v>77.419776026061598</v>
      </c>
      <c r="C84" s="7">
        <v>0</v>
      </c>
    </row>
    <row r="85" spans="1:3" x14ac:dyDescent="0.25">
      <c r="A85" s="5">
        <v>83.703304826543302</v>
      </c>
      <c r="B85" s="6">
        <v>43.100967393186963</v>
      </c>
      <c r="C85" s="7">
        <v>0</v>
      </c>
    </row>
    <row r="86" spans="1:3" x14ac:dyDescent="0.25">
      <c r="A86" s="5">
        <v>119.14246704262347</v>
      </c>
      <c r="B86" s="6">
        <v>135.57452044930139</v>
      </c>
      <c r="C86" s="7">
        <v>0</v>
      </c>
    </row>
    <row r="87" spans="1:3" x14ac:dyDescent="0.25">
      <c r="A87" s="5">
        <v>109.01405872059851</v>
      </c>
      <c r="B87" s="6">
        <v>128.1366330522913</v>
      </c>
      <c r="C87" s="7">
        <v>0</v>
      </c>
    </row>
    <row r="88" spans="1:3" x14ac:dyDescent="0.25">
      <c r="A88" s="5">
        <v>106.33277794330736</v>
      </c>
      <c r="B88" s="6">
        <v>125.13506047242774</v>
      </c>
      <c r="C88" s="7">
        <v>0</v>
      </c>
    </row>
    <row r="89" spans="1:3" x14ac:dyDescent="0.25">
      <c r="A89" s="5">
        <v>89.322794733486717</v>
      </c>
      <c r="B89" s="6">
        <v>77.101745852818524</v>
      </c>
      <c r="C89" s="7">
        <v>1</v>
      </c>
    </row>
    <row r="90" spans="1:3" x14ac:dyDescent="0.25">
      <c r="A90" s="5">
        <v>124.22081716669177</v>
      </c>
      <c r="B90" s="6">
        <v>140.36569084623213</v>
      </c>
      <c r="C90" s="7">
        <v>1</v>
      </c>
    </row>
    <row r="91" spans="1:3" x14ac:dyDescent="0.25">
      <c r="A91" s="5">
        <v>131.93937960630655</v>
      </c>
      <c r="B91" s="6">
        <v>182.1628124507121</v>
      </c>
      <c r="C91" s="7">
        <v>1</v>
      </c>
    </row>
    <row r="92" spans="1:3" x14ac:dyDescent="0.25">
      <c r="A92" s="5">
        <v>99.997888362598147</v>
      </c>
      <c r="B92" s="6">
        <v>74.349129696958514</v>
      </c>
      <c r="C92" s="7">
        <v>0</v>
      </c>
    </row>
    <row r="93" spans="1:3" x14ac:dyDescent="0.25">
      <c r="A93" s="5">
        <v>117.87095550346913</v>
      </c>
      <c r="B93" s="6">
        <v>167.01020040392925</v>
      </c>
      <c r="C93" s="7">
        <v>1</v>
      </c>
    </row>
    <row r="94" spans="1:3" x14ac:dyDescent="0.25">
      <c r="A94" s="5">
        <v>86.546049939904037</v>
      </c>
      <c r="B94" s="6">
        <v>82.665937397759649</v>
      </c>
      <c r="C94" s="7">
        <v>1</v>
      </c>
    </row>
    <row r="95" spans="1:3" x14ac:dyDescent="0.25">
      <c r="A95" s="5">
        <v>78.156001523985069</v>
      </c>
      <c r="B95" s="6">
        <v>48.728812425392654</v>
      </c>
      <c r="C95" s="7">
        <v>1</v>
      </c>
    </row>
    <row r="96" spans="1:3" x14ac:dyDescent="0.25">
      <c r="A96" s="5">
        <v>109.67904790601467</v>
      </c>
      <c r="B96" s="6">
        <v>95.454453770765014</v>
      </c>
      <c r="C96" s="7">
        <v>0</v>
      </c>
    </row>
    <row r="97" spans="1:3" x14ac:dyDescent="0.25">
      <c r="A97" s="5">
        <v>67.283332557473088</v>
      </c>
      <c r="B97" s="6">
        <v>15.717827393536496</v>
      </c>
      <c r="C97" s="7">
        <v>0</v>
      </c>
    </row>
    <row r="98" spans="1:3" x14ac:dyDescent="0.25">
      <c r="A98" s="5">
        <v>92.857285364794848</v>
      </c>
      <c r="B98" s="6">
        <v>122.80825752501067</v>
      </c>
      <c r="C98" s="7">
        <v>1</v>
      </c>
    </row>
    <row r="99" spans="1:3" x14ac:dyDescent="0.25">
      <c r="A99" s="5">
        <v>80.312121968244739</v>
      </c>
      <c r="B99" s="6">
        <v>46.093214865013621</v>
      </c>
      <c r="C99" s="7">
        <v>0</v>
      </c>
    </row>
    <row r="100" spans="1:3" x14ac:dyDescent="0.25">
      <c r="A100" s="5">
        <v>83.395702824253604</v>
      </c>
      <c r="B100" s="6">
        <v>88.193946356551095</v>
      </c>
      <c r="C100" s="7">
        <v>0</v>
      </c>
    </row>
    <row r="101" spans="1:3" x14ac:dyDescent="0.25">
      <c r="A101" s="5">
        <v>102.36537692779396</v>
      </c>
      <c r="B101" s="6">
        <v>121.58691038922741</v>
      </c>
      <c r="C101" s="7">
        <v>1</v>
      </c>
    </row>
    <row r="102" spans="1:3" x14ac:dyDescent="0.25">
      <c r="A102" s="5">
        <v>92.942219502456311</v>
      </c>
      <c r="B102" s="6">
        <v>103.4187542869815</v>
      </c>
      <c r="C102" s="7">
        <v>0</v>
      </c>
    </row>
    <row r="103" spans="1:3" x14ac:dyDescent="0.25">
      <c r="A103" s="5">
        <v>95.484524949843347</v>
      </c>
      <c r="B103" s="6">
        <v>85.276962141595931</v>
      </c>
      <c r="C103" s="7">
        <v>1</v>
      </c>
    </row>
    <row r="104" spans="1:3" x14ac:dyDescent="0.25">
      <c r="A104" s="5">
        <v>113.55599625906154</v>
      </c>
      <c r="B104" s="6">
        <v>134.48250360764459</v>
      </c>
      <c r="C104" s="7">
        <v>1</v>
      </c>
    </row>
    <row r="105" spans="1:3" x14ac:dyDescent="0.25">
      <c r="A105" s="5">
        <v>111.07872141593781</v>
      </c>
      <c r="B105" s="6">
        <v>116.46162564383057</v>
      </c>
      <c r="C105" s="7">
        <v>1</v>
      </c>
    </row>
    <row r="106" spans="1:3" x14ac:dyDescent="0.25">
      <c r="A106" s="5">
        <v>110.71073064319134</v>
      </c>
      <c r="B106" s="6">
        <v>137.1584487269385</v>
      </c>
      <c r="C106" s="7">
        <v>1</v>
      </c>
    </row>
    <row r="107" spans="1:3" x14ac:dyDescent="0.25">
      <c r="A107" s="5">
        <v>86.31830324603068</v>
      </c>
      <c r="B107" s="6">
        <v>74.634232981025349</v>
      </c>
      <c r="C107" s="7">
        <v>0</v>
      </c>
    </row>
    <row r="108" spans="1:3" x14ac:dyDescent="0.25">
      <c r="A108" s="5">
        <v>98.004385990280028</v>
      </c>
      <c r="B108" s="6">
        <v>91.518156997014103</v>
      </c>
      <c r="C108" s="7">
        <v>0</v>
      </c>
    </row>
    <row r="109" spans="1:3" x14ac:dyDescent="0.25">
      <c r="A109" s="5">
        <v>94.88411605418473</v>
      </c>
      <c r="B109" s="6">
        <v>131.77440140300894</v>
      </c>
      <c r="C109" s="7">
        <v>1</v>
      </c>
    </row>
    <row r="110" spans="1:3" x14ac:dyDescent="0.25">
      <c r="A110" s="5">
        <v>87.488989187763679</v>
      </c>
      <c r="B110" s="6">
        <v>61.631455543083078</v>
      </c>
      <c r="C110" s="7">
        <v>0</v>
      </c>
    </row>
    <row r="111" spans="1:3" x14ac:dyDescent="0.25">
      <c r="A111" s="5">
        <v>112.19345158857394</v>
      </c>
      <c r="B111" s="6">
        <v>137.86675501096789</v>
      </c>
      <c r="C111" s="7">
        <v>1</v>
      </c>
    </row>
    <row r="112" spans="1:3" x14ac:dyDescent="0.25">
      <c r="A112" s="5">
        <v>99.085007159350909</v>
      </c>
      <c r="B112" s="6">
        <v>117.15374346016554</v>
      </c>
      <c r="C112" s="7">
        <v>1</v>
      </c>
    </row>
    <row r="113" spans="1:3" x14ac:dyDescent="0.25">
      <c r="A113" s="5">
        <v>116.6014206806887</v>
      </c>
      <c r="B113" s="6">
        <v>141.1120190149326</v>
      </c>
      <c r="C113" s="7">
        <v>1</v>
      </c>
    </row>
    <row r="114" spans="1:3" x14ac:dyDescent="0.25">
      <c r="A114" s="5">
        <v>103.48583845500562</v>
      </c>
      <c r="B114" s="6">
        <v>118.14603342607984</v>
      </c>
      <c r="C114" s="7">
        <v>0</v>
      </c>
    </row>
    <row r="115" spans="1:3" x14ac:dyDescent="0.25">
      <c r="A115" s="5">
        <v>90.960629850685464</v>
      </c>
      <c r="B115" s="6">
        <v>67.877866521470011</v>
      </c>
      <c r="C115" s="7">
        <v>0</v>
      </c>
    </row>
    <row r="116" spans="1:3" x14ac:dyDescent="0.25">
      <c r="A116" s="5">
        <v>111.54744231046924</v>
      </c>
      <c r="B116" s="6">
        <v>147.2492841377437</v>
      </c>
      <c r="C116" s="7">
        <v>1</v>
      </c>
    </row>
    <row r="117" spans="1:3" x14ac:dyDescent="0.25">
      <c r="A117" s="5">
        <v>104.53650145761651</v>
      </c>
      <c r="B117" s="6">
        <v>109.98369865108084</v>
      </c>
      <c r="C117" s="7">
        <v>1</v>
      </c>
    </row>
    <row r="118" spans="1:3" x14ac:dyDescent="0.25">
      <c r="A118" s="5">
        <v>106.23607444392886</v>
      </c>
      <c r="B118" s="6">
        <v>110.14264241956144</v>
      </c>
      <c r="C118" s="7">
        <v>0</v>
      </c>
    </row>
    <row r="119" spans="1:3" x14ac:dyDescent="0.25">
      <c r="A119" s="5">
        <v>93.192021677913715</v>
      </c>
      <c r="B119" s="6">
        <v>95.826752138932903</v>
      </c>
      <c r="C119" s="7">
        <v>0</v>
      </c>
    </row>
    <row r="120" spans="1:3" x14ac:dyDescent="0.25">
      <c r="A120" s="5">
        <v>103.16695011386119</v>
      </c>
      <c r="B120" s="6">
        <v>90.836830472251719</v>
      </c>
      <c r="C120" s="7">
        <v>0</v>
      </c>
    </row>
    <row r="121" spans="1:3" x14ac:dyDescent="0.25">
      <c r="A121" s="5">
        <v>109.09371103914813</v>
      </c>
      <c r="B121" s="6">
        <v>107.94883458545588</v>
      </c>
      <c r="C121" s="7">
        <v>0</v>
      </c>
    </row>
    <row r="122" spans="1:3" x14ac:dyDescent="0.25">
      <c r="A122" s="5">
        <v>95.995956465455038</v>
      </c>
      <c r="B122" s="6">
        <v>70.053710457738944</v>
      </c>
      <c r="C122" s="7">
        <v>0</v>
      </c>
    </row>
    <row r="123" spans="1:3" x14ac:dyDescent="0.25">
      <c r="A123" s="5">
        <v>71.985319779689505</v>
      </c>
      <c r="B123" s="6">
        <v>36.91932187296414</v>
      </c>
      <c r="C123" s="7">
        <v>1</v>
      </c>
    </row>
    <row r="124" spans="1:3" x14ac:dyDescent="0.25">
      <c r="A124" s="5">
        <v>106.42363479604995</v>
      </c>
      <c r="B124" s="6">
        <v>121.35414953077127</v>
      </c>
      <c r="C124" s="7">
        <v>1</v>
      </c>
    </row>
    <row r="125" spans="1:3" x14ac:dyDescent="0.25">
      <c r="A125" s="5">
        <v>104.94145274692562</v>
      </c>
      <c r="B125" s="6">
        <v>115.54111608205019</v>
      </c>
      <c r="C125" s="7">
        <v>1</v>
      </c>
    </row>
    <row r="126" spans="1:3" x14ac:dyDescent="0.25">
      <c r="A126" s="5">
        <v>91.345475946353901</v>
      </c>
      <c r="B126" s="6">
        <v>60.238461232885669</v>
      </c>
      <c r="C126" s="7">
        <v>0</v>
      </c>
    </row>
    <row r="127" spans="1:3" x14ac:dyDescent="0.25">
      <c r="A127" s="5">
        <v>69.540461846688743</v>
      </c>
      <c r="B127" s="6">
        <v>11.129504220132901</v>
      </c>
      <c r="C127" s="7">
        <v>0</v>
      </c>
    </row>
    <row r="128" spans="1:3" x14ac:dyDescent="0.25">
      <c r="A128" s="5">
        <v>76.888622210353233</v>
      </c>
      <c r="B128" s="6">
        <v>40.146594496658828</v>
      </c>
      <c r="C128" s="7">
        <v>0</v>
      </c>
    </row>
    <row r="129" spans="1:3" x14ac:dyDescent="0.25">
      <c r="A129" s="5">
        <v>104.70826413146887</v>
      </c>
      <c r="B129" s="6">
        <v>129.04335568839829</v>
      </c>
      <c r="C129" s="7">
        <v>1</v>
      </c>
    </row>
    <row r="130" spans="1:3" x14ac:dyDescent="0.25">
      <c r="A130" s="5">
        <v>113.40603567286027</v>
      </c>
      <c r="B130" s="6">
        <v>131.39195015226153</v>
      </c>
      <c r="C130" s="7">
        <v>1</v>
      </c>
    </row>
    <row r="131" spans="1:3" x14ac:dyDescent="0.25">
      <c r="A131" s="5">
        <v>102.20944214702617</v>
      </c>
      <c r="B131" s="6">
        <v>96.438241267695247</v>
      </c>
      <c r="C131" s="7">
        <v>1</v>
      </c>
    </row>
    <row r="132" spans="1:3" x14ac:dyDescent="0.25">
      <c r="A132" s="5">
        <v>99.201615836290983</v>
      </c>
      <c r="B132" s="6">
        <v>91.759842840142539</v>
      </c>
      <c r="C132" s="7">
        <v>1</v>
      </c>
    </row>
    <row r="133" spans="1:3" x14ac:dyDescent="0.25">
      <c r="A133" s="5">
        <v>108.44287767064111</v>
      </c>
      <c r="B133" s="6">
        <v>109.59508284046198</v>
      </c>
      <c r="C133" s="7">
        <v>0</v>
      </c>
    </row>
    <row r="134" spans="1:3" x14ac:dyDescent="0.25">
      <c r="A134" s="5">
        <v>92.136538599939968</v>
      </c>
      <c r="B134" s="6">
        <v>70.84927222935859</v>
      </c>
      <c r="C134" s="7">
        <v>1</v>
      </c>
    </row>
    <row r="135" spans="1:3" x14ac:dyDescent="0.25">
      <c r="A135" s="5">
        <v>96.555733653076558</v>
      </c>
      <c r="B135" s="6">
        <v>66.486136152391737</v>
      </c>
      <c r="C135" s="7">
        <v>1</v>
      </c>
    </row>
    <row r="136" spans="1:3" x14ac:dyDescent="0.25">
      <c r="A136" s="5">
        <v>104.3268097234245</v>
      </c>
      <c r="B136" s="6">
        <v>139.18373470723401</v>
      </c>
      <c r="C136" s="7">
        <v>1</v>
      </c>
    </row>
    <row r="137" spans="1:3" x14ac:dyDescent="0.25">
      <c r="A137" s="5">
        <v>76.700513640876281</v>
      </c>
      <c r="B137" s="6">
        <v>25.305330486038205</v>
      </c>
      <c r="C137" s="7">
        <v>0</v>
      </c>
    </row>
    <row r="138" spans="1:3" x14ac:dyDescent="0.25">
      <c r="A138" s="5">
        <v>77.241602964869131</v>
      </c>
      <c r="B138" s="6">
        <v>30.300044736514739</v>
      </c>
      <c r="C138" s="7">
        <v>0</v>
      </c>
    </row>
    <row r="139" spans="1:3" x14ac:dyDescent="0.25">
      <c r="A139" s="5">
        <v>88.073751268884536</v>
      </c>
      <c r="B139" s="6">
        <v>35.071670747757025</v>
      </c>
      <c r="C139" s="7">
        <v>0</v>
      </c>
    </row>
    <row r="140" spans="1:3" x14ac:dyDescent="0.25">
      <c r="A140" s="5">
        <v>115.60415394237603</v>
      </c>
      <c r="B140" s="6">
        <v>146.35410862819344</v>
      </c>
      <c r="C140" s="7">
        <v>0</v>
      </c>
    </row>
    <row r="141" spans="1:3" x14ac:dyDescent="0.25">
      <c r="A141" s="5">
        <v>84.073440089080975</v>
      </c>
      <c r="B141" s="6">
        <v>39.146370252622532</v>
      </c>
      <c r="C141" s="7">
        <v>0</v>
      </c>
    </row>
    <row r="142" spans="1:3" x14ac:dyDescent="0.25">
      <c r="A142" s="5">
        <v>103.78264506783664</v>
      </c>
      <c r="B142" s="6">
        <v>123.72981244389136</v>
      </c>
      <c r="C142" s="7">
        <v>1</v>
      </c>
    </row>
    <row r="143" spans="1:3" x14ac:dyDescent="0.25">
      <c r="A143" s="5">
        <v>82.45726747659738</v>
      </c>
      <c r="B143" s="6">
        <v>37.337549631242638</v>
      </c>
      <c r="C143" s="7">
        <v>0</v>
      </c>
    </row>
    <row r="144" spans="1:3" x14ac:dyDescent="0.25">
      <c r="A144" s="5">
        <v>130.01068877598738</v>
      </c>
      <c r="B144" s="6">
        <v>157.70241846138902</v>
      </c>
      <c r="C144" s="7">
        <v>1</v>
      </c>
    </row>
    <row r="145" spans="1:3" x14ac:dyDescent="0.25">
      <c r="A145" s="5">
        <v>118.78895063035267</v>
      </c>
      <c r="B145" s="6">
        <v>142.47541930371494</v>
      </c>
      <c r="C145" s="7">
        <v>1</v>
      </c>
    </row>
    <row r="146" spans="1:3" x14ac:dyDescent="0.25">
      <c r="A146" s="5">
        <v>97.032691545894281</v>
      </c>
      <c r="B146" s="6">
        <v>84.205616338583951</v>
      </c>
      <c r="C146" s="7">
        <v>1</v>
      </c>
    </row>
    <row r="147" spans="1:3" x14ac:dyDescent="0.25">
      <c r="A147" s="5">
        <v>88.874087666018099</v>
      </c>
      <c r="B147" s="6">
        <v>52.901783330494247</v>
      </c>
      <c r="C147" s="7">
        <v>0</v>
      </c>
    </row>
    <row r="148" spans="1:3" x14ac:dyDescent="0.25">
      <c r="A148" s="5">
        <v>93.550294034081432</v>
      </c>
      <c r="B148" s="6">
        <v>98.371877698487964</v>
      </c>
      <c r="C148" s="7">
        <v>1</v>
      </c>
    </row>
    <row r="149" spans="1:3" x14ac:dyDescent="0.25">
      <c r="A149" s="5">
        <v>88.60272833075004</v>
      </c>
      <c r="B149" s="6">
        <v>81.490195139231375</v>
      </c>
      <c r="C149" s="7">
        <v>1</v>
      </c>
    </row>
    <row r="150" spans="1:3" x14ac:dyDescent="0.25">
      <c r="A150" s="5">
        <v>99.853870726662592</v>
      </c>
      <c r="B150" s="6">
        <v>100.29592907842849</v>
      </c>
      <c r="C150" s="7">
        <v>1</v>
      </c>
    </row>
    <row r="151" spans="1:3" x14ac:dyDescent="0.25">
      <c r="A151" s="5">
        <v>95.237491544257821</v>
      </c>
      <c r="B151" s="6">
        <v>62.020951309786739</v>
      </c>
      <c r="C151" s="7">
        <v>0</v>
      </c>
    </row>
    <row r="152" spans="1:3" x14ac:dyDescent="0.25">
      <c r="A152" s="5">
        <v>91.21783497090864</v>
      </c>
      <c r="B152" s="6">
        <v>47.226498720561757</v>
      </c>
      <c r="C152" s="7">
        <v>0</v>
      </c>
    </row>
    <row r="153" spans="1:3" x14ac:dyDescent="0.25">
      <c r="A153" s="5">
        <v>121.26776695148698</v>
      </c>
      <c r="B153" s="6">
        <v>149.22257447934945</v>
      </c>
      <c r="C153" s="7">
        <v>1</v>
      </c>
    </row>
    <row r="154" spans="1:3" x14ac:dyDescent="0.25">
      <c r="A154" s="5">
        <v>89.907378158692609</v>
      </c>
      <c r="B154" s="6">
        <v>79.130477182245542</v>
      </c>
      <c r="C154" s="7">
        <v>0</v>
      </c>
    </row>
    <row r="155" spans="1:3" x14ac:dyDescent="0.25">
      <c r="A155" s="5">
        <v>86.029953873058588</v>
      </c>
      <c r="B155" s="6">
        <v>76.516691317238397</v>
      </c>
      <c r="C155" s="7">
        <v>0</v>
      </c>
    </row>
    <row r="156" spans="1:3" x14ac:dyDescent="0.25">
      <c r="A156" s="5">
        <v>95.547150943419012</v>
      </c>
      <c r="B156" s="6">
        <v>86.944500496844867</v>
      </c>
      <c r="C156" s="7">
        <v>0</v>
      </c>
    </row>
    <row r="157" spans="1:3" x14ac:dyDescent="0.25">
      <c r="A157" s="5">
        <v>105.71425642195365</v>
      </c>
      <c r="B157" s="6">
        <v>90.368329949108755</v>
      </c>
      <c r="C157" s="7">
        <v>0</v>
      </c>
    </row>
    <row r="158" spans="1:3" x14ac:dyDescent="0.25">
      <c r="A158" s="5">
        <v>127.28813267920569</v>
      </c>
      <c r="B158" s="6">
        <v>176.25985427944349</v>
      </c>
      <c r="C158" s="7">
        <v>1</v>
      </c>
    </row>
    <row r="159" spans="1:3" x14ac:dyDescent="0.25">
      <c r="A159" s="5">
        <v>97.096223912869107</v>
      </c>
      <c r="B159" s="6">
        <v>81.013786158060199</v>
      </c>
      <c r="C159" s="7">
        <v>0</v>
      </c>
    </row>
    <row r="160" spans="1:3" x14ac:dyDescent="0.25">
      <c r="A160" s="5">
        <v>101.43303595734793</v>
      </c>
      <c r="B160" s="6">
        <v>130.91979751532384</v>
      </c>
      <c r="C160" s="7">
        <v>1</v>
      </c>
    </row>
    <row r="161" spans="1:3" x14ac:dyDescent="0.25">
      <c r="A161" s="5">
        <v>95.787142246087711</v>
      </c>
      <c r="B161" s="6">
        <v>81.953377265975561</v>
      </c>
      <c r="C161" s="7">
        <v>1</v>
      </c>
    </row>
    <row r="162" spans="1:3" x14ac:dyDescent="0.25">
      <c r="A162" s="5">
        <v>121.3962663960537</v>
      </c>
      <c r="B162" s="6">
        <v>144.52186288306325</v>
      </c>
      <c r="C162" s="7">
        <v>1</v>
      </c>
    </row>
    <row r="163" spans="1:3" x14ac:dyDescent="0.25">
      <c r="A163" s="5">
        <v>70.793410534782097</v>
      </c>
      <c r="B163" s="6">
        <v>34.318671491035246</v>
      </c>
      <c r="C163" s="7">
        <v>0</v>
      </c>
    </row>
    <row r="164" spans="1:3" x14ac:dyDescent="0.25">
      <c r="A164" s="5">
        <v>82.338638193265538</v>
      </c>
      <c r="B164" s="6">
        <v>58.149718828845138</v>
      </c>
      <c r="C164" s="7">
        <v>1</v>
      </c>
    </row>
    <row r="165" spans="1:3" x14ac:dyDescent="0.25">
      <c r="A165" s="5">
        <v>90.646051969341229</v>
      </c>
      <c r="B165" s="6">
        <v>79.528550894036016</v>
      </c>
      <c r="C165" s="7">
        <v>0</v>
      </c>
    </row>
    <row r="166" spans="1:3" x14ac:dyDescent="0.25">
      <c r="A166" s="5">
        <v>105.83710266120569</v>
      </c>
      <c r="B166" s="6">
        <v>99.767515910240633</v>
      </c>
      <c r="C166" s="7">
        <v>0</v>
      </c>
    </row>
    <row r="167" spans="1:3" x14ac:dyDescent="0.25">
      <c r="A167" s="5">
        <v>96.446230538100579</v>
      </c>
      <c r="B167" s="6">
        <v>118.45092064367461</v>
      </c>
      <c r="C167" s="7">
        <v>1</v>
      </c>
    </row>
    <row r="168" spans="1:3" x14ac:dyDescent="0.25">
      <c r="A168" s="5">
        <v>81.267443547943486</v>
      </c>
      <c r="B168" s="6">
        <v>80.65806931394863</v>
      </c>
      <c r="C168" s="7">
        <v>0</v>
      </c>
    </row>
    <row r="169" spans="1:3" x14ac:dyDescent="0.25">
      <c r="A169" s="5">
        <v>101.62001930609097</v>
      </c>
      <c r="B169" s="6">
        <v>111.07666999229725</v>
      </c>
      <c r="C169" s="7">
        <v>0</v>
      </c>
    </row>
    <row r="170" spans="1:3" x14ac:dyDescent="0.25">
      <c r="A170" s="5">
        <v>97.754524851579362</v>
      </c>
      <c r="B170" s="6">
        <v>97.488586379733462</v>
      </c>
      <c r="C170" s="7">
        <v>0</v>
      </c>
    </row>
    <row r="171" spans="1:3" x14ac:dyDescent="0.25">
      <c r="A171" s="5">
        <v>95.319461699612532</v>
      </c>
      <c r="B171" s="6">
        <v>101.9988375826333</v>
      </c>
      <c r="C171" s="7">
        <v>1</v>
      </c>
    </row>
    <row r="172" spans="1:3" x14ac:dyDescent="0.25">
      <c r="A172" s="5">
        <v>120.05889301425063</v>
      </c>
      <c r="B172" s="6">
        <v>160.01995492618084</v>
      </c>
      <c r="C172" s="7">
        <v>1</v>
      </c>
    </row>
    <row r="173" spans="1:3" x14ac:dyDescent="0.25">
      <c r="A173" s="5">
        <v>94.259012893286283</v>
      </c>
      <c r="B173" s="6">
        <v>99.627959116942236</v>
      </c>
      <c r="C173" s="7">
        <v>1</v>
      </c>
    </row>
    <row r="174" spans="1:3" x14ac:dyDescent="0.25">
      <c r="A174" s="5">
        <v>103.9723323771659</v>
      </c>
      <c r="B174" s="6">
        <v>111.90471244178038</v>
      </c>
      <c r="C174" s="7">
        <v>1</v>
      </c>
    </row>
    <row r="175" spans="1:3" x14ac:dyDescent="0.25">
      <c r="A175" s="5">
        <v>79.923033681539437</v>
      </c>
      <c r="B175" s="6">
        <v>69.09211212511255</v>
      </c>
      <c r="C175" s="7">
        <v>1</v>
      </c>
    </row>
    <row r="176" spans="1:3" x14ac:dyDescent="0.25">
      <c r="A176" s="5">
        <v>94.403856013283701</v>
      </c>
      <c r="B176" s="6">
        <v>70.419211490008223</v>
      </c>
      <c r="C176" s="7">
        <v>1</v>
      </c>
    </row>
    <row r="177" spans="1:3" x14ac:dyDescent="0.25">
      <c r="A177" s="5">
        <v>118.35842352137533</v>
      </c>
      <c r="B177" s="6">
        <v>125.64844064524684</v>
      </c>
      <c r="C177" s="7">
        <v>0</v>
      </c>
    </row>
    <row r="178" spans="1:3" x14ac:dyDescent="0.25">
      <c r="A178" s="5">
        <v>75.197763033549649</v>
      </c>
      <c r="B178" s="6">
        <v>56.489983546743545</v>
      </c>
      <c r="C178" s="7">
        <v>1</v>
      </c>
    </row>
    <row r="179" spans="1:3" x14ac:dyDescent="0.25">
      <c r="A179" s="5">
        <v>93.321479961068235</v>
      </c>
      <c r="B179" s="6">
        <v>127.75904423753438</v>
      </c>
      <c r="C179" s="7">
        <v>1</v>
      </c>
    </row>
    <row r="180" spans="1:3" x14ac:dyDescent="0.25">
      <c r="A180" s="5">
        <v>122.69551797475849</v>
      </c>
      <c r="B180" s="6">
        <v>148.1391892461707</v>
      </c>
      <c r="C180" s="7">
        <v>0</v>
      </c>
    </row>
    <row r="181" spans="1:3" x14ac:dyDescent="0.25">
      <c r="A181" s="5">
        <v>129.06311354632717</v>
      </c>
      <c r="B181" s="6">
        <v>181.04204476879832</v>
      </c>
      <c r="C181" s="7">
        <v>1</v>
      </c>
    </row>
    <row r="182" spans="1:3" x14ac:dyDescent="0.25">
      <c r="A182" s="5">
        <v>110.06843877662808</v>
      </c>
      <c r="B182" s="6">
        <v>150.46991008729205</v>
      </c>
      <c r="C182" s="7">
        <v>1</v>
      </c>
    </row>
    <row r="183" spans="1:3" x14ac:dyDescent="0.25">
      <c r="A183" s="5">
        <v>97.253210090437364</v>
      </c>
      <c r="B183" s="6">
        <v>86.344455002248822</v>
      </c>
      <c r="C183" s="7">
        <v>1</v>
      </c>
    </row>
    <row r="184" spans="1:3" x14ac:dyDescent="0.25">
      <c r="A184" s="5">
        <v>98.41399394779404</v>
      </c>
      <c r="B184" s="6">
        <v>136.50329214091829</v>
      </c>
      <c r="C184" s="7">
        <v>1</v>
      </c>
    </row>
    <row r="185" spans="1:3" x14ac:dyDescent="0.25">
      <c r="A185" s="5">
        <v>87.728428629882472</v>
      </c>
      <c r="B185" s="6">
        <v>40.828835548921894</v>
      </c>
      <c r="C185" s="7">
        <v>0</v>
      </c>
    </row>
    <row r="186" spans="1:3" x14ac:dyDescent="0.25">
      <c r="A186" s="5">
        <v>72.786909599443504</v>
      </c>
      <c r="B186" s="6">
        <v>17.866913535864441</v>
      </c>
      <c r="C186" s="7">
        <v>0</v>
      </c>
    </row>
    <row r="187" spans="1:3" x14ac:dyDescent="0.25">
      <c r="A187" s="5">
        <v>75.98228446329135</v>
      </c>
      <c r="B187" s="6">
        <v>51.240564485380709</v>
      </c>
      <c r="C187" s="7">
        <v>0</v>
      </c>
    </row>
    <row r="188" spans="1:3" x14ac:dyDescent="0.25">
      <c r="A188" s="5">
        <v>84.298699584226824</v>
      </c>
      <c r="B188" s="6">
        <v>75.490684616304065</v>
      </c>
      <c r="C188" s="7">
        <v>0</v>
      </c>
    </row>
    <row r="189" spans="1:3" x14ac:dyDescent="0.25">
      <c r="A189" s="5">
        <v>82.067699055723139</v>
      </c>
      <c r="B189" s="6">
        <v>45.950861323825009</v>
      </c>
      <c r="C189" s="7">
        <v>1</v>
      </c>
    </row>
    <row r="190" spans="1:3" x14ac:dyDescent="0.25">
      <c r="A190" s="5">
        <v>109.58127147555992</v>
      </c>
      <c r="B190" s="6">
        <v>136.08500444118994</v>
      </c>
      <c r="C190" s="7">
        <v>1</v>
      </c>
    </row>
    <row r="191" spans="1:3" x14ac:dyDescent="0.25">
      <c r="A191" s="5">
        <v>111.6612032292073</v>
      </c>
      <c r="B191" s="6">
        <v>132.65205007122583</v>
      </c>
      <c r="C191" s="7">
        <v>1</v>
      </c>
    </row>
    <row r="192" spans="1:3" x14ac:dyDescent="0.25">
      <c r="A192" s="5">
        <v>98.54167894833536</v>
      </c>
      <c r="B192" s="6">
        <v>107.84781828172981</v>
      </c>
      <c r="C192" s="7">
        <v>1</v>
      </c>
    </row>
    <row r="193" spans="1:3" x14ac:dyDescent="0.25">
      <c r="A193" s="5">
        <v>81.089536417887018</v>
      </c>
      <c r="B193" s="6">
        <v>33.462381029608679</v>
      </c>
      <c r="C193" s="7">
        <v>0</v>
      </c>
    </row>
    <row r="194" spans="1:3" x14ac:dyDescent="0.25">
      <c r="A194" s="5">
        <v>81.624005587884284</v>
      </c>
      <c r="B194" s="6">
        <v>60.711210240764942</v>
      </c>
      <c r="C194" s="7">
        <v>1</v>
      </c>
    </row>
    <row r="195" spans="1:3" x14ac:dyDescent="0.25">
      <c r="A195" s="5">
        <v>89.78662116324324</v>
      </c>
      <c r="B195" s="6">
        <v>87.640175733163844</v>
      </c>
      <c r="C195" s="7">
        <v>1</v>
      </c>
    </row>
    <row r="196" spans="1:3" x14ac:dyDescent="0.25">
      <c r="A196" s="5">
        <v>85.66695480925992</v>
      </c>
      <c r="B196" s="6">
        <v>72.524927517967981</v>
      </c>
      <c r="C196" s="7">
        <v>0</v>
      </c>
    </row>
    <row r="197" spans="1:3" x14ac:dyDescent="0.25">
      <c r="A197" s="5">
        <v>81.85539197385512</v>
      </c>
      <c r="B197" s="6">
        <v>53.671260492434214</v>
      </c>
      <c r="C197" s="7">
        <v>0</v>
      </c>
    </row>
    <row r="198" spans="1:3" x14ac:dyDescent="0.25">
      <c r="A198" s="5">
        <v>93.880193489734168</v>
      </c>
      <c r="B198" s="6">
        <v>98.864011042805828</v>
      </c>
      <c r="C198" s="7">
        <v>0</v>
      </c>
    </row>
    <row r="199" spans="1:3" x14ac:dyDescent="0.25">
      <c r="A199" s="5">
        <v>100.70093106212406</v>
      </c>
      <c r="B199" s="6">
        <v>113.78674010823869</v>
      </c>
      <c r="C199" s="7">
        <v>0</v>
      </c>
    </row>
    <row r="200" spans="1:3" x14ac:dyDescent="0.25">
      <c r="A200" s="5">
        <v>99.370992926018772</v>
      </c>
      <c r="B200" s="6">
        <v>94.3911942218365</v>
      </c>
      <c r="C200" s="7">
        <v>0</v>
      </c>
    </row>
    <row r="201" spans="1:3" x14ac:dyDescent="0.25">
      <c r="A201" s="5">
        <v>98.271082780941256</v>
      </c>
      <c r="B201" s="6">
        <v>106.60179808232535</v>
      </c>
      <c r="C201" s="7">
        <v>1</v>
      </c>
    </row>
    <row r="202" spans="1:3" x14ac:dyDescent="0.25">
      <c r="A202" s="5">
        <v>114.14686378034619</v>
      </c>
      <c r="B202" s="6">
        <v>161.06447742846404</v>
      </c>
      <c r="C202" s="7">
        <v>1</v>
      </c>
    </row>
    <row r="203" spans="1:3" x14ac:dyDescent="0.25">
      <c r="A203" s="5">
        <v>87.195161581321926</v>
      </c>
      <c r="B203" s="6">
        <v>92.991519782626554</v>
      </c>
      <c r="C203" s="7">
        <v>1</v>
      </c>
    </row>
    <row r="204" spans="1:3" x14ac:dyDescent="0.25">
      <c r="A204" s="5">
        <v>105.34801719760752</v>
      </c>
      <c r="B204" s="6">
        <v>98.691557613441432</v>
      </c>
      <c r="C204" s="7">
        <v>0</v>
      </c>
    </row>
    <row r="205" spans="1:3" x14ac:dyDescent="0.25">
      <c r="A205" s="5">
        <v>107.5098101962279</v>
      </c>
      <c r="B205" s="6">
        <v>151.78186092116741</v>
      </c>
      <c r="C205" s="7">
        <v>1</v>
      </c>
    </row>
    <row r="206" spans="1:3" x14ac:dyDescent="0.25">
      <c r="A206" s="5">
        <v>115.03940116845766</v>
      </c>
      <c r="B206" s="6">
        <v>133.03771353987733</v>
      </c>
      <c r="C206" s="7">
        <v>0</v>
      </c>
    </row>
    <row r="207" spans="1:3" x14ac:dyDescent="0.25">
      <c r="A207" s="5">
        <v>111.96274709082996</v>
      </c>
      <c r="B207" s="6">
        <v>123.25180112892643</v>
      </c>
      <c r="C207" s="7">
        <v>1</v>
      </c>
    </row>
    <row r="208" spans="1:3" x14ac:dyDescent="0.25">
      <c r="A208" s="5">
        <v>74.328235722316677</v>
      </c>
      <c r="B208" s="6">
        <v>23.677399960818558</v>
      </c>
      <c r="C208" s="7">
        <v>0</v>
      </c>
    </row>
    <row r="209" spans="1:3" x14ac:dyDescent="0.25">
      <c r="A209" s="5">
        <v>93.421946531206913</v>
      </c>
      <c r="B209" s="6">
        <v>107.18092512393497</v>
      </c>
      <c r="C209" s="7">
        <v>0</v>
      </c>
    </row>
    <row r="210" spans="1:3" x14ac:dyDescent="0.25">
      <c r="A210" s="5">
        <v>90.374087655620301</v>
      </c>
      <c r="B210" s="6">
        <v>72.106052187399783</v>
      </c>
      <c r="C210" s="7">
        <v>0</v>
      </c>
    </row>
    <row r="211" spans="1:3" x14ac:dyDescent="0.25">
      <c r="A211" s="5">
        <v>117.34237206982507</v>
      </c>
      <c r="B211" s="6">
        <v>114.82110447292582</v>
      </c>
      <c r="C211" s="7">
        <v>0</v>
      </c>
    </row>
    <row r="212" spans="1:3" x14ac:dyDescent="0.25">
      <c r="A212" s="5">
        <v>91.653068558984046</v>
      </c>
      <c r="B212" s="6">
        <v>91.288934653419844</v>
      </c>
      <c r="C212" s="7">
        <v>0</v>
      </c>
    </row>
    <row r="213" spans="1:3" x14ac:dyDescent="0.25">
      <c r="A213" s="5">
        <v>106.69511294368985</v>
      </c>
      <c r="B213" s="6">
        <v>112.98528145994</v>
      </c>
      <c r="C213" s="7">
        <v>1</v>
      </c>
    </row>
    <row r="214" spans="1:3" x14ac:dyDescent="0.25">
      <c r="A214" s="5">
        <v>100.06112012230437</v>
      </c>
      <c r="B214" s="6">
        <v>90.188624074047112</v>
      </c>
      <c r="C214" s="7">
        <v>1</v>
      </c>
    </row>
    <row r="215" spans="1:3" x14ac:dyDescent="0.25">
      <c r="A215" s="5">
        <v>100.20395187417506</v>
      </c>
      <c r="B215" s="6">
        <v>114.24428809606097</v>
      </c>
      <c r="C215" s="7">
        <v>1</v>
      </c>
    </row>
    <row r="216" spans="1:3" x14ac:dyDescent="0.25">
      <c r="A216" s="5">
        <v>108.60576907086816</v>
      </c>
      <c r="B216" s="6">
        <v>149.98611127449183</v>
      </c>
      <c r="C216" s="7">
        <v>1</v>
      </c>
    </row>
    <row r="217" spans="1:3" x14ac:dyDescent="0.25">
      <c r="A217" s="5">
        <v>101.36308827407545</v>
      </c>
      <c r="B217" s="6">
        <v>132.32541208176769</v>
      </c>
      <c r="C217" s="7">
        <v>1</v>
      </c>
    </row>
    <row r="218" spans="1:3" x14ac:dyDescent="0.25">
      <c r="A218" s="5">
        <v>107.0871876728452</v>
      </c>
      <c r="B218" s="6">
        <v>121.84827529309904</v>
      </c>
      <c r="C218" s="7">
        <v>1</v>
      </c>
    </row>
    <row r="219" spans="1:3" x14ac:dyDescent="0.25">
      <c r="A219" s="5">
        <v>112.49936095523171</v>
      </c>
      <c r="B219" s="6">
        <v>112.86394726536169</v>
      </c>
      <c r="C219" s="7">
        <v>1</v>
      </c>
    </row>
    <row r="220" spans="1:3" x14ac:dyDescent="0.25">
      <c r="A220" s="5">
        <v>116.01436223868069</v>
      </c>
      <c r="B220" s="6">
        <v>141.60226010118882</v>
      </c>
      <c r="C220" s="7">
        <v>1</v>
      </c>
    </row>
    <row r="221" spans="1:3" x14ac:dyDescent="0.25">
      <c r="A221" s="5">
        <v>77.750140080790501</v>
      </c>
      <c r="B221" s="6">
        <v>43.852468115525383</v>
      </c>
      <c r="C221" s="7">
        <v>0</v>
      </c>
    </row>
    <row r="222" spans="1:3" x14ac:dyDescent="0.25">
      <c r="A222" s="5">
        <v>117.3933101139271</v>
      </c>
      <c r="B222" s="6">
        <v>163.4524266692159</v>
      </c>
      <c r="C222" s="7">
        <v>1</v>
      </c>
    </row>
    <row r="223" spans="1:3" x14ac:dyDescent="0.25">
      <c r="A223" s="5">
        <v>85.596318412513227</v>
      </c>
      <c r="B223" s="6">
        <v>50.743285223283699</v>
      </c>
      <c r="C223" s="7">
        <v>0</v>
      </c>
    </row>
    <row r="224" spans="1:3" x14ac:dyDescent="0.25">
      <c r="A224" s="5">
        <v>102.28803238247524</v>
      </c>
      <c r="B224" s="6">
        <v>102.926187724268</v>
      </c>
      <c r="C224" s="7">
        <v>1</v>
      </c>
    </row>
    <row r="225" spans="1:3" x14ac:dyDescent="0.25">
      <c r="A225" s="5">
        <v>115.17189205059088</v>
      </c>
      <c r="B225" s="6">
        <v>143.18252801835575</v>
      </c>
      <c r="C225" s="7">
        <v>0</v>
      </c>
    </row>
    <row r="226" spans="1:3" x14ac:dyDescent="0.25">
      <c r="A226" s="5">
        <v>93.914785842500905</v>
      </c>
      <c r="B226" s="6">
        <v>106.51279283595076</v>
      </c>
      <c r="C226" s="7">
        <v>1</v>
      </c>
    </row>
    <row r="227" spans="1:3" x14ac:dyDescent="0.25">
      <c r="A227" s="5">
        <v>102.67391612398625</v>
      </c>
      <c r="B227" s="6">
        <v>93.331984810622444</v>
      </c>
      <c r="C227" s="7">
        <v>1</v>
      </c>
    </row>
    <row r="228" spans="1:3" x14ac:dyDescent="0.25">
      <c r="A228" s="5">
        <v>88.283425534734405</v>
      </c>
      <c r="B228" s="6">
        <v>89.217053432484377</v>
      </c>
      <c r="C228" s="7">
        <v>1</v>
      </c>
    </row>
    <row r="229" spans="1:3" x14ac:dyDescent="0.25">
      <c r="A229" s="5">
        <v>86.703730559971277</v>
      </c>
      <c r="B229" s="6">
        <v>68.202380477157249</v>
      </c>
      <c r="C229" s="7">
        <v>1</v>
      </c>
    </row>
    <row r="230" spans="1:3" x14ac:dyDescent="0.25">
      <c r="A230" s="5">
        <v>119.35221567393947</v>
      </c>
      <c r="B230" s="6">
        <v>116.95206822520282</v>
      </c>
      <c r="C230" s="7">
        <v>0</v>
      </c>
    </row>
    <row r="231" spans="1:3" x14ac:dyDescent="0.25">
      <c r="A231" s="5">
        <v>117.08023003979525</v>
      </c>
      <c r="B231" s="6">
        <v>128.39201650896425</v>
      </c>
      <c r="C231" s="7">
        <v>0</v>
      </c>
    </row>
    <row r="232" spans="1:3" x14ac:dyDescent="0.25">
      <c r="A232" s="5">
        <v>92.753672671556643</v>
      </c>
      <c r="B232" s="6">
        <v>77.881850581763004</v>
      </c>
      <c r="C232" s="7">
        <v>0</v>
      </c>
    </row>
    <row r="233" spans="1:3" x14ac:dyDescent="0.25">
      <c r="A233" s="5">
        <v>96.80466567615133</v>
      </c>
      <c r="B233" s="6">
        <v>73.423847735411755</v>
      </c>
      <c r="C233" s="7">
        <v>0</v>
      </c>
    </row>
    <row r="234" spans="1:3" x14ac:dyDescent="0.25">
      <c r="A234" s="5">
        <v>117.60168051091443</v>
      </c>
      <c r="B234" s="6">
        <v>156.59393758410332</v>
      </c>
      <c r="C234" s="7">
        <v>1</v>
      </c>
    </row>
    <row r="235" spans="1:3" x14ac:dyDescent="0.25">
      <c r="A235" s="5">
        <v>83.787906186579193</v>
      </c>
      <c r="B235" s="6">
        <v>61.460113482194423</v>
      </c>
      <c r="C235" s="7">
        <v>0</v>
      </c>
    </row>
    <row r="236" spans="1:3" x14ac:dyDescent="0.25">
      <c r="A236" s="5">
        <v>87.592984248666625</v>
      </c>
      <c r="B236" s="6">
        <v>58.279721452055774</v>
      </c>
      <c r="C236" s="7">
        <v>0</v>
      </c>
    </row>
    <row r="237" spans="1:3" x14ac:dyDescent="0.25">
      <c r="A237" s="5">
        <v>107.82691694870979</v>
      </c>
      <c r="B237" s="6">
        <v>133.4610040759911</v>
      </c>
      <c r="C237" s="7">
        <v>0</v>
      </c>
    </row>
    <row r="238" spans="1:3" x14ac:dyDescent="0.25">
      <c r="A238" s="5">
        <v>116.86652530358154</v>
      </c>
      <c r="B238" s="6">
        <v>138.27728715493546</v>
      </c>
      <c r="C238" s="7">
        <v>0</v>
      </c>
    </row>
    <row r="239" spans="1:3" x14ac:dyDescent="0.25">
      <c r="A239" s="5">
        <v>71.364867333952034</v>
      </c>
      <c r="B239" s="6">
        <v>19.107030092388221</v>
      </c>
      <c r="C239" s="7">
        <v>1</v>
      </c>
    </row>
    <row r="240" spans="1:3" x14ac:dyDescent="0.25">
      <c r="A240" s="5">
        <v>91.558723932205197</v>
      </c>
      <c r="B240" s="6">
        <v>49.329643320936086</v>
      </c>
      <c r="C240" s="7">
        <v>1</v>
      </c>
    </row>
    <row r="241" spans="1:3" x14ac:dyDescent="0.25">
      <c r="A241" s="5">
        <v>113.71803919145876</v>
      </c>
      <c r="B241" s="6">
        <v>149.03796516810564</v>
      </c>
      <c r="C241" s="7">
        <v>1</v>
      </c>
    </row>
    <row r="242" spans="1:3" x14ac:dyDescent="0.25">
      <c r="A242" s="5">
        <v>91.831080269491366</v>
      </c>
      <c r="B242" s="6">
        <v>101.20780710848148</v>
      </c>
      <c r="C242" s="7">
        <v>1</v>
      </c>
    </row>
    <row r="243" spans="1:3" x14ac:dyDescent="0.25">
      <c r="A243" s="5">
        <v>124.52517434076901</v>
      </c>
      <c r="B243" s="6">
        <v>156.17790909170841</v>
      </c>
      <c r="C243" s="7">
        <v>0</v>
      </c>
    </row>
    <row r="244" spans="1:3" x14ac:dyDescent="0.25">
      <c r="A244" s="5">
        <v>83.272896226940091</v>
      </c>
      <c r="B244" s="6">
        <v>80.309025871374203</v>
      </c>
      <c r="C244" s="7">
        <v>1</v>
      </c>
    </row>
    <row r="245" spans="1:3" x14ac:dyDescent="0.25">
      <c r="A245" s="5">
        <v>98.633100852342139</v>
      </c>
      <c r="B245" s="6">
        <v>64.380737640664279</v>
      </c>
      <c r="C245" s="7">
        <v>0</v>
      </c>
    </row>
    <row r="246" spans="1:3" x14ac:dyDescent="0.25">
      <c r="A246" s="5">
        <v>85.935114080559345</v>
      </c>
      <c r="B246" s="6">
        <v>63.748204306437117</v>
      </c>
      <c r="C246" s="7">
        <v>1</v>
      </c>
    </row>
    <row r="247" spans="1:3" x14ac:dyDescent="0.25">
      <c r="A247" s="5">
        <v>84.614497144767157</v>
      </c>
      <c r="B247" s="6">
        <v>51.602343149621504</v>
      </c>
      <c r="C247" s="7">
        <v>0</v>
      </c>
    </row>
    <row r="248" spans="1:3" x14ac:dyDescent="0.25">
      <c r="A248" s="5">
        <v>102.92505012963399</v>
      </c>
      <c r="B248" s="6">
        <v>118.77606060148112</v>
      </c>
      <c r="C248" s="7">
        <v>1</v>
      </c>
    </row>
    <row r="249" spans="1:3" x14ac:dyDescent="0.25">
      <c r="A249" s="5">
        <v>103.354822969731</v>
      </c>
      <c r="B249" s="6">
        <v>85.005508630124908</v>
      </c>
      <c r="C249" s="7">
        <v>0</v>
      </c>
    </row>
    <row r="250" spans="1:3" x14ac:dyDescent="0.25">
      <c r="A250" s="5">
        <v>112.40392877222413</v>
      </c>
      <c r="B250" s="6">
        <v>104.54884354202845</v>
      </c>
      <c r="C250" s="7">
        <v>0</v>
      </c>
    </row>
    <row r="251" spans="1:3" x14ac:dyDescent="0.25">
      <c r="A251" s="5">
        <v>101.71746650249193</v>
      </c>
      <c r="B251" s="6">
        <v>101.80028933569425</v>
      </c>
      <c r="C251" s="7">
        <v>1</v>
      </c>
    </row>
    <row r="252" spans="1:3" x14ac:dyDescent="0.25">
      <c r="A252" s="5">
        <v>110.79007853393128</v>
      </c>
      <c r="B252" s="6">
        <v>115.43544276978481</v>
      </c>
      <c r="C252" s="7">
        <v>0</v>
      </c>
    </row>
    <row r="253" spans="1:3" x14ac:dyDescent="0.25">
      <c r="A253" s="5">
        <v>90.280430941597558</v>
      </c>
      <c r="B253" s="6">
        <v>62.715056879585923</v>
      </c>
      <c r="C253" s="7">
        <v>0</v>
      </c>
    </row>
    <row r="254" spans="1:3" x14ac:dyDescent="0.25">
      <c r="A254" s="5">
        <v>111.96690022905773</v>
      </c>
      <c r="B254" s="6">
        <v>120.30831552761208</v>
      </c>
      <c r="C254" s="7">
        <v>0</v>
      </c>
    </row>
    <row r="255" spans="1:3" x14ac:dyDescent="0.25">
      <c r="A255" s="5">
        <v>104.45375860862609</v>
      </c>
      <c r="B255" s="6">
        <v>89.474151354829146</v>
      </c>
      <c r="C255" s="7">
        <v>0</v>
      </c>
    </row>
    <row r="256" spans="1:3" x14ac:dyDescent="0.25">
      <c r="A256" s="5">
        <v>128.14773275920373</v>
      </c>
      <c r="B256" s="6">
        <v>175.87330481432414</v>
      </c>
      <c r="C256" s="7">
        <v>1</v>
      </c>
    </row>
    <row r="257" spans="1:3" x14ac:dyDescent="0.25">
      <c r="A257" s="5">
        <v>87.105398933523674</v>
      </c>
      <c r="B257" s="6">
        <v>65.485545539531472</v>
      </c>
      <c r="C257" s="7">
        <v>1</v>
      </c>
    </row>
    <row r="258" spans="1:3" x14ac:dyDescent="0.25">
      <c r="A258" s="5">
        <v>122.19874563692463</v>
      </c>
      <c r="B258" s="6">
        <v>169.95326822589931</v>
      </c>
      <c r="C258" s="7">
        <v>1</v>
      </c>
    </row>
    <row r="259" spans="1:3" x14ac:dyDescent="0.25">
      <c r="A259" s="5">
        <v>101.94508126786209</v>
      </c>
      <c r="B259" s="6">
        <v>97.832408077565347</v>
      </c>
      <c r="C259" s="7">
        <v>0</v>
      </c>
    </row>
    <row r="260" spans="1:3" x14ac:dyDescent="0.25">
      <c r="A260" s="5">
        <v>78.904550612552299</v>
      </c>
      <c r="B260" s="6">
        <v>55.804185338082206</v>
      </c>
      <c r="C260" s="7">
        <v>1</v>
      </c>
    </row>
    <row r="261" spans="1:3" x14ac:dyDescent="0.25">
      <c r="A261" s="5">
        <v>101.9996021438283</v>
      </c>
      <c r="B261" s="6">
        <v>105.22388170806713</v>
      </c>
      <c r="C261" s="7">
        <v>0</v>
      </c>
    </row>
    <row r="262" spans="1:3" x14ac:dyDescent="0.25">
      <c r="A262" s="5">
        <v>108.7474836327018</v>
      </c>
      <c r="B262" s="6">
        <v>109.12300960631532</v>
      </c>
      <c r="C262" s="7">
        <v>0</v>
      </c>
    </row>
    <row r="263" spans="1:3" x14ac:dyDescent="0.25">
      <c r="A263" s="5">
        <v>120.92385743598945</v>
      </c>
      <c r="B263" s="6">
        <v>154.01695850166729</v>
      </c>
      <c r="C263" s="7">
        <v>1</v>
      </c>
    </row>
    <row r="264" spans="1:3" x14ac:dyDescent="0.25">
      <c r="A264" s="5">
        <v>97.626838829763329</v>
      </c>
      <c r="B264" s="6">
        <v>126.57272158927741</v>
      </c>
      <c r="C264" s="7">
        <v>1</v>
      </c>
    </row>
    <row r="265" spans="1:3" x14ac:dyDescent="0.25">
      <c r="A265" s="5">
        <v>77.957486474915981</v>
      </c>
      <c r="B265" s="6">
        <v>54.679035712055203</v>
      </c>
      <c r="C265" s="7">
        <v>0</v>
      </c>
    </row>
    <row r="266" spans="1:3" x14ac:dyDescent="0.25">
      <c r="A266" s="5">
        <v>114.29385635315052</v>
      </c>
      <c r="B266" s="6">
        <v>153.52766979861011</v>
      </c>
      <c r="C266" s="7">
        <v>1</v>
      </c>
    </row>
    <row r="267" spans="1:3" x14ac:dyDescent="0.25">
      <c r="A267" s="5">
        <v>115.5317967366417</v>
      </c>
      <c r="B267" s="6">
        <v>158.71869394730217</v>
      </c>
      <c r="C267" s="7">
        <v>1</v>
      </c>
    </row>
    <row r="268" spans="1:3" x14ac:dyDescent="0.25">
      <c r="A268" s="5">
        <v>113.97307847916886</v>
      </c>
      <c r="B268" s="6">
        <v>155.30341308025075</v>
      </c>
      <c r="C268" s="7">
        <v>1</v>
      </c>
    </row>
    <row r="269" spans="1:3" x14ac:dyDescent="0.25">
      <c r="A269" s="5">
        <v>78.704112820069398</v>
      </c>
      <c r="B269" s="6">
        <v>47.686756402602597</v>
      </c>
      <c r="C269" s="7">
        <v>0</v>
      </c>
    </row>
    <row r="270" spans="1:3" x14ac:dyDescent="0.25">
      <c r="A270" s="5">
        <v>73.680885583818593</v>
      </c>
      <c r="B270" s="6">
        <v>59.246226347587985</v>
      </c>
      <c r="C270" s="7">
        <v>0</v>
      </c>
    </row>
    <row r="271" spans="1:3" x14ac:dyDescent="0.25">
      <c r="A271" s="5">
        <v>123.96340006146917</v>
      </c>
      <c r="B271" s="6">
        <v>171.7533128545781</v>
      </c>
      <c r="C271" s="7">
        <v>1</v>
      </c>
    </row>
    <row r="272" spans="1:3" x14ac:dyDescent="0.25">
      <c r="A272" s="5">
        <v>106.64601340990086</v>
      </c>
      <c r="B272" s="6">
        <v>104.37036025969097</v>
      </c>
      <c r="C272" s="7">
        <v>0</v>
      </c>
    </row>
    <row r="273" spans="1:3" x14ac:dyDescent="0.25">
      <c r="A273" s="5">
        <v>102.72539108548605</v>
      </c>
      <c r="B273" s="6">
        <v>114.45759991416735</v>
      </c>
      <c r="C273" s="7">
        <v>0</v>
      </c>
    </row>
    <row r="274" spans="1:3" x14ac:dyDescent="0.25">
      <c r="A274" s="5">
        <v>103.68383940617365</v>
      </c>
      <c r="B274" s="6">
        <v>142.05767185835546</v>
      </c>
      <c r="C274" s="7">
        <v>1</v>
      </c>
    </row>
    <row r="275" spans="1:3" x14ac:dyDescent="0.25">
      <c r="A275" s="5">
        <v>110.3188465719924</v>
      </c>
      <c r="B275" s="6">
        <v>111.28020221244037</v>
      </c>
      <c r="C275" s="7">
        <v>1</v>
      </c>
    </row>
    <row r="276" spans="1:3" x14ac:dyDescent="0.25">
      <c r="A276" s="5">
        <v>107.72369034522698</v>
      </c>
      <c r="B276" s="6">
        <v>103.69208397975898</v>
      </c>
      <c r="C276" s="7">
        <v>1</v>
      </c>
    </row>
    <row r="277" spans="1:3" x14ac:dyDescent="0.25">
      <c r="A277" s="5">
        <v>104.21444358948801</v>
      </c>
      <c r="B277" s="6">
        <v>119.51378685732338</v>
      </c>
      <c r="C277" s="7">
        <v>0</v>
      </c>
    </row>
    <row r="278" spans="1:3" x14ac:dyDescent="0.25">
      <c r="A278" s="5">
        <v>103.94975483755321</v>
      </c>
      <c r="B278" s="6">
        <v>124.50531984547773</v>
      </c>
      <c r="C278" s="7">
        <v>1</v>
      </c>
    </row>
    <row r="279" spans="1:3" x14ac:dyDescent="0.25">
      <c r="A279" s="5">
        <v>85.104591608299813</v>
      </c>
      <c r="B279" s="6">
        <v>55.916536684976649</v>
      </c>
      <c r="C279" s="7">
        <v>0</v>
      </c>
    </row>
    <row r="280" spans="1:3" x14ac:dyDescent="0.25">
      <c r="A280" s="5">
        <v>108.39028412651531</v>
      </c>
      <c r="B280" s="6">
        <v>72.689581942038714</v>
      </c>
      <c r="C280" s="7">
        <v>0</v>
      </c>
    </row>
    <row r="281" spans="1:3" x14ac:dyDescent="0.25">
      <c r="A281" s="5">
        <v>74.597615632056304</v>
      </c>
      <c r="B281" s="6">
        <v>38.159157550494385</v>
      </c>
      <c r="C281" s="7">
        <v>0</v>
      </c>
    </row>
    <row r="282" spans="1:3" x14ac:dyDescent="0.25">
      <c r="A282" s="5">
        <v>101.18686201897846</v>
      </c>
      <c r="B282" s="6">
        <v>92.412308453729878</v>
      </c>
      <c r="C282" s="7">
        <v>1</v>
      </c>
    </row>
    <row r="283" spans="1:3" x14ac:dyDescent="0.25">
      <c r="A283" s="5">
        <v>102.51259232149167</v>
      </c>
      <c r="B283" s="6">
        <v>97.17134629639439</v>
      </c>
      <c r="C283" s="7">
        <v>1</v>
      </c>
    </row>
    <row r="284" spans="1:3" x14ac:dyDescent="0.25">
      <c r="A284" s="5">
        <v>119.01432434906758</v>
      </c>
      <c r="B284" s="6">
        <v>140.0929860917052</v>
      </c>
      <c r="C284" s="7">
        <v>1</v>
      </c>
    </row>
    <row r="285" spans="1:3" x14ac:dyDescent="0.25">
      <c r="A285" s="5">
        <v>100.62765733465216</v>
      </c>
      <c r="B285" s="6">
        <v>113.55605297458483</v>
      </c>
      <c r="C285" s="7">
        <v>0</v>
      </c>
    </row>
    <row r="286" spans="1:3" x14ac:dyDescent="0.25">
      <c r="A286" s="5">
        <v>99.474954472205809</v>
      </c>
      <c r="B286" s="6">
        <v>129.60851543420472</v>
      </c>
      <c r="C286" s="7">
        <v>1</v>
      </c>
    </row>
    <row r="287" spans="1:3" x14ac:dyDescent="0.25">
      <c r="A287" s="5">
        <v>84.889598165871817</v>
      </c>
      <c r="B287" s="6">
        <v>59.530720302846149</v>
      </c>
      <c r="C287" s="7">
        <v>0</v>
      </c>
    </row>
    <row r="288" spans="1:3" x14ac:dyDescent="0.25">
      <c r="A288" s="5">
        <v>89.17634430667843</v>
      </c>
      <c r="B288" s="6">
        <v>75.981629084665997</v>
      </c>
      <c r="C288" s="7">
        <v>0</v>
      </c>
    </row>
    <row r="289" spans="1:3" x14ac:dyDescent="0.25">
      <c r="A289" s="5">
        <v>99.729216839517989</v>
      </c>
      <c r="B289" s="6">
        <v>94.079314386640291</v>
      </c>
      <c r="C289" s="7">
        <v>0</v>
      </c>
    </row>
    <row r="290" spans="1:3" x14ac:dyDescent="0.25">
      <c r="A290" s="5">
        <v>105.4696763603562</v>
      </c>
      <c r="B290" s="6">
        <v>143.89405676550297</v>
      </c>
      <c r="C290" s="7">
        <v>1</v>
      </c>
    </row>
    <row r="291" spans="1:3" x14ac:dyDescent="0.25">
      <c r="A291" s="5">
        <v>79.387362600212128</v>
      </c>
      <c r="B291" s="6">
        <v>26.879705855215715</v>
      </c>
      <c r="C291" s="7">
        <v>0</v>
      </c>
    </row>
    <row r="292" spans="1:3" x14ac:dyDescent="0.25">
      <c r="A292" s="5">
        <v>94.50817658560868</v>
      </c>
      <c r="B292" s="6">
        <v>84.642503761061775</v>
      </c>
      <c r="C292" s="7">
        <v>0</v>
      </c>
    </row>
    <row r="293" spans="1:3" x14ac:dyDescent="0.25">
      <c r="A293" s="5">
        <v>121.84320783769563</v>
      </c>
      <c r="B293" s="6">
        <v>164.78000976094043</v>
      </c>
      <c r="C293" s="7">
        <v>1</v>
      </c>
    </row>
    <row r="294" spans="1:3" x14ac:dyDescent="0.25">
      <c r="A294" s="5">
        <v>84.772218812851079</v>
      </c>
      <c r="B294" s="6">
        <v>30.830574958921481</v>
      </c>
      <c r="C294" s="7">
        <v>0</v>
      </c>
    </row>
    <row r="295" spans="1:3" x14ac:dyDescent="0.25">
      <c r="A295" s="5">
        <v>109.45800742949845</v>
      </c>
      <c r="B295" s="6">
        <v>102.61171792040714</v>
      </c>
      <c r="C295" s="7">
        <v>1</v>
      </c>
    </row>
    <row r="296" spans="1:3" x14ac:dyDescent="0.25">
      <c r="A296" s="5">
        <v>89.683627683187865</v>
      </c>
      <c r="B296" s="6">
        <v>63.435083566567805</v>
      </c>
      <c r="C296" s="7">
        <v>0</v>
      </c>
    </row>
    <row r="297" spans="1:3" x14ac:dyDescent="0.25">
      <c r="A297" s="5">
        <v>120.26303043022502</v>
      </c>
      <c r="B297" s="6">
        <v>161.26554225843898</v>
      </c>
      <c r="C297" s="7">
        <v>1</v>
      </c>
    </row>
    <row r="298" spans="1:3" x14ac:dyDescent="0.25">
      <c r="A298" s="5">
        <v>113.0231743957161</v>
      </c>
      <c r="B298" s="6">
        <v>129.8369997279168</v>
      </c>
      <c r="C298" s="7">
        <v>1</v>
      </c>
    </row>
    <row r="299" spans="1:3" x14ac:dyDescent="0.25">
      <c r="A299" s="5">
        <v>115.98509565701988</v>
      </c>
      <c r="B299" s="6">
        <v>138.58943149728708</v>
      </c>
      <c r="C299" s="7">
        <v>0</v>
      </c>
    </row>
    <row r="300" spans="1:3" x14ac:dyDescent="0.25">
      <c r="A300" s="5">
        <v>111.11388442355207</v>
      </c>
      <c r="B300" s="6">
        <v>119.37419800673003</v>
      </c>
      <c r="C300" s="7">
        <v>0</v>
      </c>
    </row>
    <row r="301" spans="1:3" x14ac:dyDescent="0.25">
      <c r="A301" s="5">
        <v>102.96488488739141</v>
      </c>
      <c r="B301" s="6">
        <v>94.803656233327004</v>
      </c>
      <c r="C301" s="7">
        <v>0</v>
      </c>
    </row>
  </sheetData>
  <pageMargins left="0.7" right="0.7" top="0.75" bottom="0.75" header="0.3" footer="0.3"/>
  <pageSetup orientation="landscape" verticalDpi="0" r:id="rId1"/>
  <headerFooter>
    <oddHeader>&amp;L2017-Schield-ASA&amp;CCompare Linear OLS with Logistic MLE
Binary Outcome; Continuous Predictor and Confounder&amp;RV1</oddHeader>
    <oddFooter>&amp;L&amp;F&amp;C&amp;A&amp;RBinary138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"/>
  <sheetViews>
    <sheetView showGridLines="0" view="pageLayout" zoomScaleNormal="100" workbookViewId="0">
      <selection activeCell="F8" sqref="F8"/>
    </sheetView>
  </sheetViews>
  <sheetFormatPr defaultRowHeight="15" x14ac:dyDescent="0.25"/>
  <cols>
    <col min="1" max="2" width="6.42578125" style="11" customWidth="1"/>
    <col min="3" max="3" width="5.140625" style="4" customWidth="1"/>
    <col min="4" max="4" width="2.85546875" style="4" customWidth="1"/>
    <col min="5" max="8" width="9.140625" style="4"/>
    <col min="9" max="9" width="13" style="4" bestFit="1" customWidth="1"/>
    <col min="10" max="11" width="12.28515625" style="4" bestFit="1" customWidth="1"/>
    <col min="12" max="13" width="9.140625" style="4"/>
    <col min="14" max="14" width="1.7109375" style="4" customWidth="1"/>
  </cols>
  <sheetData>
    <row r="1" spans="1:15" x14ac:dyDescent="0.25">
      <c r="A1" s="1" t="s">
        <v>3</v>
      </c>
      <c r="B1" s="1" t="s">
        <v>4</v>
      </c>
      <c r="C1" s="2" t="s">
        <v>6</v>
      </c>
      <c r="D1" s="3"/>
      <c r="F1" s="4" t="s">
        <v>45</v>
      </c>
    </row>
    <row r="2" spans="1:15" x14ac:dyDescent="0.25">
      <c r="A2" s="19">
        <v>102.19227651808279</v>
      </c>
      <c r="B2" s="21">
        <v>148.77401496234242</v>
      </c>
      <c r="C2" s="19">
        <v>1</v>
      </c>
      <c r="D2" s="3"/>
      <c r="E2" s="4" t="s">
        <v>34</v>
      </c>
      <c r="J2" s="4" t="s">
        <v>40</v>
      </c>
      <c r="O2" s="4"/>
    </row>
    <row r="3" spans="1:15" x14ac:dyDescent="0.25">
      <c r="A3" s="19">
        <v>87.950329151956765</v>
      </c>
      <c r="B3" s="21">
        <v>59.526897376339377</v>
      </c>
      <c r="C3" s="19">
        <v>0</v>
      </c>
      <c r="D3" s="3"/>
      <c r="E3" s="9">
        <f>INTERCEPT(C$1:C$301,A$1:A$301)</f>
        <v>-0.95123586188157305</v>
      </c>
      <c r="F3" s="4" t="str">
        <f ca="1">_xlfn.FORMULATEXT(E3)</f>
        <v>=INTERCEPT(C$1:C$301,A$1:A$301)</v>
      </c>
      <c r="J3" s="4">
        <v>-6.73</v>
      </c>
      <c r="O3" s="4"/>
    </row>
    <row r="4" spans="1:15" x14ac:dyDescent="0.25">
      <c r="A4" s="19">
        <v>83.799017836941658</v>
      </c>
      <c r="B4" s="21">
        <v>68.601328462022025</v>
      </c>
      <c r="C4" s="19">
        <v>0</v>
      </c>
      <c r="D4" s="3"/>
      <c r="E4" s="9">
        <f>SLOPE(C$1:C$301,A$1:A$301)</f>
        <v>1.4514676113968207E-2</v>
      </c>
      <c r="F4" s="4" t="str">
        <f ca="1">_xlfn.FORMULATEXT(E4)</f>
        <v>=SLOPE(C$1:C$301,A$1:A$301)</v>
      </c>
      <c r="J4" s="4">
        <v>6.7299999999999999E-2</v>
      </c>
      <c r="O4" s="4"/>
    </row>
    <row r="5" spans="1:15" x14ac:dyDescent="0.25">
      <c r="A5" s="19">
        <v>107.81490702442088</v>
      </c>
      <c r="B5" s="21">
        <v>96.921079508546867</v>
      </c>
      <c r="C5" s="19">
        <v>1</v>
      </c>
      <c r="D5" s="3"/>
      <c r="E5" s="9">
        <f>CORREL(A1:A301, C1:C301)</f>
        <v>0.4031251252522835</v>
      </c>
      <c r="F5" s="4" t="str">
        <f ca="1">_xlfn.FORMULATEXT(E5)</f>
        <v>=CORREL(A1:A301, C1:C301)</v>
      </c>
      <c r="O5" s="4"/>
    </row>
    <row r="6" spans="1:15" x14ac:dyDescent="0.25">
      <c r="A6" s="19">
        <v>103.71865212809547</v>
      </c>
      <c r="B6" s="21">
        <v>102.68226227557909</v>
      </c>
      <c r="C6" s="19">
        <v>0</v>
      </c>
      <c r="D6" s="3"/>
      <c r="E6" s="11">
        <f>MIN(A1:A301)</f>
        <v>66.820142374399254</v>
      </c>
      <c r="F6" s="4" t="str">
        <f ca="1">_xlfn.FORMULATEXT(E6)</f>
        <v>=MIN(A1:A301)</v>
      </c>
      <c r="I6" s="4">
        <f>-E3/E4</f>
        <v>65.536141103841146</v>
      </c>
      <c r="J6" s="4" t="s">
        <v>41</v>
      </c>
      <c r="O6" s="4"/>
    </row>
    <row r="7" spans="1:15" x14ac:dyDescent="0.25">
      <c r="A7" s="19">
        <v>76.116233941228316</v>
      </c>
      <c r="B7" s="21">
        <v>86.547398278915466</v>
      </c>
      <c r="C7" s="19">
        <v>0</v>
      </c>
      <c r="D7" s="3"/>
      <c r="E7" s="11">
        <f>MAX(A1:A301)</f>
        <v>131.79172808951881</v>
      </c>
      <c r="F7" s="4" t="str">
        <f ca="1">_xlfn.FORMULATEXT(E7)</f>
        <v>=MAX(A1:A301)</v>
      </c>
      <c r="I7" s="4">
        <f>-(E3-1)/E4</f>
        <v>134.43192576676239</v>
      </c>
      <c r="J7" s="4" t="s">
        <v>42</v>
      </c>
      <c r="O7" s="4"/>
    </row>
    <row r="8" spans="1:15" x14ac:dyDescent="0.25">
      <c r="A8" s="19">
        <v>81.518858602582284</v>
      </c>
      <c r="B8" s="21">
        <v>158.15431092416731</v>
      </c>
      <c r="C8" s="19">
        <v>0</v>
      </c>
      <c r="D8" s="3"/>
      <c r="O8" s="4"/>
    </row>
    <row r="9" spans="1:15" x14ac:dyDescent="0.25">
      <c r="A9" s="19">
        <v>81.881056381144205</v>
      </c>
      <c r="B9" s="21">
        <v>90.443781916025586</v>
      </c>
      <c r="C9" s="19">
        <v>0</v>
      </c>
      <c r="D9" s="3"/>
      <c r="O9" s="4"/>
    </row>
    <row r="10" spans="1:15" x14ac:dyDescent="0.25">
      <c r="A10" s="19">
        <v>82.010723806754797</v>
      </c>
      <c r="B10" s="21">
        <v>100.58965544310475</v>
      </c>
      <c r="C10" s="19">
        <v>0</v>
      </c>
      <c r="D10" s="3"/>
      <c r="F10" s="4" t="s">
        <v>37</v>
      </c>
      <c r="G10" s="4" t="s">
        <v>37</v>
      </c>
      <c r="O10" s="4"/>
    </row>
    <row r="11" spans="1:15" x14ac:dyDescent="0.25">
      <c r="A11" s="19">
        <v>78.427424295799312</v>
      </c>
      <c r="B11" s="21">
        <v>58.670577795718806</v>
      </c>
      <c r="C11" s="19">
        <v>0</v>
      </c>
      <c r="D11" s="3"/>
      <c r="E11" s="4" t="s">
        <v>1</v>
      </c>
      <c r="F11" s="4" t="s">
        <v>38</v>
      </c>
      <c r="G11" s="4" t="s">
        <v>39</v>
      </c>
      <c r="H11" s="8" t="s">
        <v>43</v>
      </c>
      <c r="J11" s="18"/>
      <c r="K11" s="18"/>
      <c r="O11" s="4"/>
    </row>
    <row r="12" spans="1:15" x14ac:dyDescent="0.25">
      <c r="A12" s="19">
        <v>116.44056516824007</v>
      </c>
      <c r="B12" s="21">
        <v>53.484997143873741</v>
      </c>
      <c r="C12" s="19">
        <v>1</v>
      </c>
      <c r="D12" s="3"/>
      <c r="E12" s="4">
        <v>60</v>
      </c>
      <c r="F12" s="18">
        <f>$E$3+E12*$E$4</f>
        <v>-8.0355295043480601E-2</v>
      </c>
      <c r="G12" s="18">
        <f>1/(1+EXP(-$J$3-E12*$J$4))</f>
        <v>6.3447071440341785E-2</v>
      </c>
      <c r="H12" s="18">
        <f>(G12-F12)*100</f>
        <v>14.380236648382239</v>
      </c>
      <c r="J12" s="18"/>
      <c r="K12" s="18"/>
      <c r="O12" s="4"/>
    </row>
    <row r="13" spans="1:15" x14ac:dyDescent="0.25">
      <c r="A13" s="19">
        <v>97.478123130957627</v>
      </c>
      <c r="B13" s="21">
        <v>121.69119071435861</v>
      </c>
      <c r="C13" s="19">
        <v>0</v>
      </c>
      <c r="D13" s="3"/>
      <c r="E13" s="4">
        <v>65</v>
      </c>
      <c r="F13" s="18">
        <f t="shared" ref="F13:F33" si="0">E$3+E13*E$4</f>
        <v>-7.7819144736396284E-3</v>
      </c>
      <c r="G13" s="18">
        <f t="shared" ref="G13:G29" si="1">1/(1+EXP(-J$3-E13*J$4))</f>
        <v>8.6629594878942562E-2</v>
      </c>
      <c r="H13" s="18">
        <f t="shared" ref="H13:H33" si="2">(G13-F13)*100</f>
        <v>9.4411509352582197</v>
      </c>
      <c r="J13" s="18"/>
      <c r="K13" s="18"/>
      <c r="O13" s="4"/>
    </row>
    <row r="14" spans="1:15" x14ac:dyDescent="0.25">
      <c r="A14" s="19">
        <v>98.486461692573243</v>
      </c>
      <c r="B14" s="21">
        <v>79.892227854488226</v>
      </c>
      <c r="C14" s="19">
        <v>1</v>
      </c>
      <c r="D14" s="3"/>
      <c r="E14" s="4">
        <v>70</v>
      </c>
      <c r="F14" s="18">
        <f t="shared" si="0"/>
        <v>6.4791466096201455E-2</v>
      </c>
      <c r="G14" s="18">
        <f t="shared" si="1"/>
        <v>0.11722243260588638</v>
      </c>
      <c r="H14" s="18">
        <f t="shared" si="2"/>
        <v>5.2430966509684929</v>
      </c>
      <c r="J14" s="18"/>
      <c r="K14" s="18"/>
      <c r="O14" s="4"/>
    </row>
    <row r="15" spans="1:15" x14ac:dyDescent="0.25">
      <c r="A15" s="19">
        <v>103.47807591809564</v>
      </c>
      <c r="B15" s="21">
        <v>91.983573639495759</v>
      </c>
      <c r="C15" s="19">
        <v>1</v>
      </c>
      <c r="D15" s="3"/>
      <c r="E15" s="4">
        <v>75</v>
      </c>
      <c r="F15" s="18">
        <f t="shared" si="0"/>
        <v>0.13736484666604243</v>
      </c>
      <c r="G15" s="18">
        <f t="shared" si="1"/>
        <v>0.15676471139697318</v>
      </c>
      <c r="H15" s="18">
        <f t="shared" si="2"/>
        <v>1.9399864730930749</v>
      </c>
      <c r="J15" s="18"/>
      <c r="K15" s="18"/>
      <c r="O15" s="4"/>
    </row>
    <row r="16" spans="1:15" x14ac:dyDescent="0.25">
      <c r="A16" s="19">
        <v>75.660019454012783</v>
      </c>
      <c r="B16" s="21">
        <v>22.950477161148424</v>
      </c>
      <c r="C16" s="19">
        <v>0</v>
      </c>
      <c r="D16" s="3"/>
      <c r="E16" s="4">
        <v>80</v>
      </c>
      <c r="F16" s="18">
        <f t="shared" si="0"/>
        <v>0.2099382272358834</v>
      </c>
      <c r="G16" s="18">
        <f t="shared" si="1"/>
        <v>0.20652509226599669</v>
      </c>
      <c r="H16" s="18">
        <f t="shared" si="2"/>
        <v>-0.34131349698867108</v>
      </c>
      <c r="J16" s="18"/>
      <c r="K16" s="18"/>
      <c r="O16" s="4"/>
    </row>
    <row r="17" spans="1:15" x14ac:dyDescent="0.25">
      <c r="A17" s="19">
        <v>111.83950874174606</v>
      </c>
      <c r="B17" s="21">
        <v>137.99791312608042</v>
      </c>
      <c r="C17" s="19">
        <v>1</v>
      </c>
      <c r="D17" s="3"/>
      <c r="E17" s="4">
        <v>85</v>
      </c>
      <c r="F17" s="18">
        <f t="shared" si="0"/>
        <v>0.2825116078057246</v>
      </c>
      <c r="G17" s="18">
        <f t="shared" si="1"/>
        <v>0.26707771296606059</v>
      </c>
      <c r="H17" s="18">
        <f t="shared" si="2"/>
        <v>-1.5433894839664009</v>
      </c>
      <c r="J17" s="18"/>
      <c r="K17" s="18"/>
      <c r="O17" s="4"/>
    </row>
    <row r="18" spans="1:15" x14ac:dyDescent="0.25">
      <c r="A18" s="19">
        <v>89.936086941190339</v>
      </c>
      <c r="B18" s="21">
        <v>75.32425453634653</v>
      </c>
      <c r="C18" s="19">
        <v>0</v>
      </c>
      <c r="D18" s="3"/>
      <c r="E18" s="4">
        <v>90</v>
      </c>
      <c r="F18" s="18">
        <f t="shared" si="0"/>
        <v>0.35508498837556557</v>
      </c>
      <c r="G18" s="18">
        <f t="shared" si="1"/>
        <v>0.3378254164233857</v>
      </c>
      <c r="H18" s="18">
        <f t="shared" si="2"/>
        <v>-1.7259571952179864</v>
      </c>
      <c r="J18" s="18"/>
      <c r="K18" s="18"/>
      <c r="O18" s="4"/>
    </row>
    <row r="19" spans="1:15" x14ac:dyDescent="0.25">
      <c r="A19" s="19">
        <v>123.56741641617889</v>
      </c>
      <c r="B19" s="21">
        <v>142.98599648915069</v>
      </c>
      <c r="C19" s="19">
        <v>1</v>
      </c>
      <c r="D19" s="3"/>
      <c r="E19" s="4">
        <v>95</v>
      </c>
      <c r="F19" s="18">
        <f t="shared" si="0"/>
        <v>0.42765836894540654</v>
      </c>
      <c r="G19" s="18">
        <f t="shared" si="1"/>
        <v>0.41665991863882407</v>
      </c>
      <c r="H19" s="18">
        <f t="shared" si="2"/>
        <v>-1.0998450306582475</v>
      </c>
      <c r="J19" s="18"/>
      <c r="K19" s="18"/>
      <c r="O19" s="4"/>
    </row>
    <row r="20" spans="1:15" x14ac:dyDescent="0.25">
      <c r="A20" s="19">
        <v>92.828770068264831</v>
      </c>
      <c r="B20" s="21">
        <v>106.30667462316848</v>
      </c>
      <c r="C20" s="19">
        <v>0</v>
      </c>
      <c r="D20" s="3"/>
      <c r="E20" s="4">
        <v>100</v>
      </c>
      <c r="F20" s="18">
        <f t="shared" si="0"/>
        <v>0.50023174951524774</v>
      </c>
      <c r="G20" s="18">
        <f t="shared" si="1"/>
        <v>0.49999999999999978</v>
      </c>
      <c r="H20" s="18">
        <f t="shared" si="2"/>
        <v>-2.3174951524795873E-2</v>
      </c>
      <c r="J20" s="18"/>
      <c r="K20" s="18"/>
      <c r="O20" s="4"/>
    </row>
    <row r="21" spans="1:15" x14ac:dyDescent="0.25">
      <c r="A21" s="19">
        <v>98.685870829660118</v>
      </c>
      <c r="B21" s="21">
        <v>138.46497710695741</v>
      </c>
      <c r="C21" s="19">
        <v>0</v>
      </c>
      <c r="D21" s="3"/>
      <c r="E21" s="4">
        <v>105</v>
      </c>
      <c r="F21" s="18">
        <f t="shared" si="0"/>
        <v>0.57280513008508871</v>
      </c>
      <c r="G21" s="18">
        <f t="shared" si="1"/>
        <v>0.58334008136117554</v>
      </c>
      <c r="H21" s="18">
        <f t="shared" si="2"/>
        <v>1.0534951276086835</v>
      </c>
      <c r="J21" s="18"/>
      <c r="K21" s="18"/>
      <c r="O21" s="4"/>
    </row>
    <row r="22" spans="1:15" x14ac:dyDescent="0.25">
      <c r="A22" s="19">
        <v>105.58881014578074</v>
      </c>
      <c r="B22" s="21">
        <v>62.241818897556008</v>
      </c>
      <c r="C22" s="19">
        <v>1</v>
      </c>
      <c r="D22" s="3"/>
      <c r="E22" s="4">
        <v>110</v>
      </c>
      <c r="F22" s="18">
        <f t="shared" si="0"/>
        <v>0.64537851065492968</v>
      </c>
      <c r="G22" s="18">
        <f t="shared" si="1"/>
        <v>0.66217458357661396</v>
      </c>
      <c r="H22" s="18">
        <f t="shared" si="2"/>
        <v>1.679607292168428</v>
      </c>
      <c r="J22" s="18"/>
      <c r="K22" s="18"/>
      <c r="O22" s="4"/>
    </row>
    <row r="23" spans="1:15" x14ac:dyDescent="0.25">
      <c r="A23" s="19">
        <v>123.06290534648937</v>
      </c>
      <c r="B23" s="21">
        <v>43.484267451415967</v>
      </c>
      <c r="C23" s="19">
        <v>1</v>
      </c>
      <c r="D23" s="3"/>
      <c r="E23" s="4">
        <v>115</v>
      </c>
      <c r="F23" s="18">
        <f t="shared" si="0"/>
        <v>0.71795189122477066</v>
      </c>
      <c r="G23" s="18">
        <f t="shared" si="1"/>
        <v>0.73292228703393913</v>
      </c>
      <c r="H23" s="18">
        <f t="shared" si="2"/>
        <v>1.497039580916848</v>
      </c>
      <c r="J23" s="18"/>
      <c r="K23" s="18"/>
      <c r="O23" s="4"/>
    </row>
    <row r="24" spans="1:15" x14ac:dyDescent="0.25">
      <c r="A24" s="19">
        <v>126.43734730367447</v>
      </c>
      <c r="B24" s="21">
        <v>63.858622361877678</v>
      </c>
      <c r="C24" s="19">
        <v>1</v>
      </c>
      <c r="D24" s="3"/>
      <c r="E24" s="4">
        <v>120</v>
      </c>
      <c r="F24" s="18">
        <f t="shared" si="0"/>
        <v>0.79052527179461185</v>
      </c>
      <c r="G24" s="18">
        <f t="shared" si="1"/>
        <v>0.79347490773400331</v>
      </c>
      <c r="H24" s="18">
        <f t="shared" si="2"/>
        <v>0.29496359393914595</v>
      </c>
      <c r="J24" s="18"/>
      <c r="K24" s="18"/>
      <c r="O24" s="4"/>
    </row>
    <row r="25" spans="1:15" x14ac:dyDescent="0.25">
      <c r="A25" s="19">
        <v>86.56166695606332</v>
      </c>
      <c r="B25" s="21">
        <v>113.02430958494197</v>
      </c>
      <c r="C25" s="19">
        <v>0</v>
      </c>
      <c r="D25" s="3"/>
      <c r="E25" s="4">
        <v>125</v>
      </c>
      <c r="F25" s="18">
        <f t="shared" si="0"/>
        <v>0.86309865236445282</v>
      </c>
      <c r="G25" s="18">
        <f t="shared" si="1"/>
        <v>0.84323528860302677</v>
      </c>
      <c r="H25" s="18">
        <f t="shared" si="2"/>
        <v>-1.9863363761426056</v>
      </c>
      <c r="J25" s="18"/>
      <c r="K25" s="18"/>
      <c r="O25" s="4"/>
    </row>
    <row r="26" spans="1:15" x14ac:dyDescent="0.25">
      <c r="A26" s="19">
        <v>98.501601303378521</v>
      </c>
      <c r="B26" s="21">
        <v>161.56777071833412</v>
      </c>
      <c r="C26" s="19">
        <v>0</v>
      </c>
      <c r="D26" s="3"/>
      <c r="E26" s="4">
        <v>130</v>
      </c>
      <c r="F26" s="18">
        <f t="shared" si="0"/>
        <v>0.9356720329342938</v>
      </c>
      <c r="G26" s="18">
        <f t="shared" si="1"/>
        <v>0.88277756739411362</v>
      </c>
      <c r="H26" s="18">
        <f t="shared" si="2"/>
        <v>-5.289446554018018</v>
      </c>
      <c r="J26" s="18"/>
      <c r="K26" s="18"/>
      <c r="O26" s="4"/>
    </row>
    <row r="27" spans="1:15" x14ac:dyDescent="0.25">
      <c r="A27" s="19">
        <v>104.40581456595649</v>
      </c>
      <c r="B27" s="21">
        <v>116.4905043629366</v>
      </c>
      <c r="C27" s="19">
        <v>1</v>
      </c>
      <c r="D27" s="3"/>
      <c r="E27" s="4">
        <v>135</v>
      </c>
      <c r="F27" s="18">
        <f t="shared" si="0"/>
        <v>1.008245413504135</v>
      </c>
      <c r="G27" s="18">
        <f t="shared" si="1"/>
        <v>0.91337040512105738</v>
      </c>
      <c r="H27" s="18">
        <f t="shared" si="2"/>
        <v>-9.4875008383077599</v>
      </c>
      <c r="J27" s="18"/>
      <c r="K27" s="18"/>
      <c r="O27" s="4"/>
    </row>
    <row r="28" spans="1:15" x14ac:dyDescent="0.25">
      <c r="A28" s="19">
        <v>110.06323247974018</v>
      </c>
      <c r="B28" s="21">
        <v>115.36977768230589</v>
      </c>
      <c r="C28" s="19">
        <v>1</v>
      </c>
      <c r="D28" s="3"/>
      <c r="E28" s="4">
        <v>140</v>
      </c>
      <c r="F28" s="18">
        <f t="shared" si="0"/>
        <v>1.080818794073976</v>
      </c>
      <c r="G28" s="18">
        <f t="shared" si="1"/>
        <v>0.93655292855965833</v>
      </c>
      <c r="H28" s="18">
        <f t="shared" si="2"/>
        <v>-14.426586551431765</v>
      </c>
      <c r="J28" s="18"/>
      <c r="K28" s="18"/>
      <c r="O28" s="4"/>
    </row>
    <row r="29" spans="1:15" x14ac:dyDescent="0.25">
      <c r="A29" s="19">
        <v>100.03558987783524</v>
      </c>
      <c r="B29" s="21">
        <v>102.50153529874497</v>
      </c>
      <c r="C29" s="19">
        <v>0</v>
      </c>
      <c r="D29" s="3"/>
      <c r="E29" s="4">
        <v>145</v>
      </c>
      <c r="F29" s="18">
        <f t="shared" si="0"/>
        <v>1.1533921746438172</v>
      </c>
      <c r="G29" s="18">
        <f t="shared" si="1"/>
        <v>0.95384518107282013</v>
      </c>
      <c r="H29" s="18">
        <f t="shared" si="2"/>
        <v>-19.954699357099702</v>
      </c>
      <c r="J29" s="18"/>
      <c r="K29" s="18"/>
      <c r="O29" s="4"/>
    </row>
    <row r="30" spans="1:15" x14ac:dyDescent="0.25">
      <c r="A30" s="19">
        <v>114.71512285388448</v>
      </c>
      <c r="B30" s="21">
        <v>126.45275196303527</v>
      </c>
      <c r="C30" s="19">
        <v>1</v>
      </c>
      <c r="D30" s="3"/>
      <c r="F30" s="18"/>
      <c r="G30" s="18"/>
      <c r="H30" s="18"/>
      <c r="J30" s="18"/>
      <c r="K30" s="18"/>
      <c r="O30" s="4"/>
    </row>
    <row r="31" spans="1:15" x14ac:dyDescent="0.25">
      <c r="A31" s="19">
        <v>93.654091897902418</v>
      </c>
      <c r="B31" s="21">
        <v>150.21232296203922</v>
      </c>
      <c r="C31" s="19">
        <v>0</v>
      </c>
      <c r="D31" s="3"/>
      <c r="F31" s="18"/>
      <c r="G31" s="18"/>
      <c r="H31" s="18"/>
      <c r="J31" s="18"/>
      <c r="K31" s="18"/>
      <c r="O31" s="4"/>
    </row>
    <row r="32" spans="1:15" x14ac:dyDescent="0.25">
      <c r="A32" s="19">
        <v>100.91038294794657</v>
      </c>
      <c r="B32" s="21">
        <v>161.1089328152776</v>
      </c>
      <c r="C32" s="19">
        <v>1</v>
      </c>
      <c r="D32" s="3"/>
      <c r="E32" s="4">
        <v>200</v>
      </c>
      <c r="F32" s="18">
        <f t="shared" si="0"/>
        <v>1.9516993609120685</v>
      </c>
      <c r="G32" s="18">
        <f>1/(1+EXP(-J$3-E32*J$4))</f>
        <v>0.99880689224839081</v>
      </c>
      <c r="H32" s="18">
        <f t="shared" si="2"/>
        <v>-95.289246866367776</v>
      </c>
      <c r="J32" s="18"/>
      <c r="K32" s="18"/>
      <c r="O32" s="4"/>
    </row>
    <row r="33" spans="1:15" x14ac:dyDescent="0.25">
      <c r="A33" s="19">
        <v>92.760662912591101</v>
      </c>
      <c r="B33" s="21">
        <v>84.625422839220604</v>
      </c>
      <c r="C33" s="19">
        <v>0</v>
      </c>
      <c r="D33" s="3"/>
      <c r="E33" s="4">
        <v>206</v>
      </c>
      <c r="F33" s="18">
        <f t="shared" si="0"/>
        <v>2.038787417595878</v>
      </c>
      <c r="G33" s="18">
        <f>1/(1+EXP(-J$3-E33*J$4))</f>
        <v>0.99920295336239906</v>
      </c>
      <c r="H33" s="18">
        <f t="shared" si="2"/>
        <v>-103.95844642334788</v>
      </c>
      <c r="J33" s="18"/>
      <c r="K33" s="18"/>
      <c r="O33" s="4"/>
    </row>
    <row r="34" spans="1:15" x14ac:dyDescent="0.25">
      <c r="A34" s="19">
        <v>66.820142374399254</v>
      </c>
      <c r="B34" s="21">
        <v>118.30505833217333</v>
      </c>
      <c r="C34" s="19">
        <v>0</v>
      </c>
      <c r="D34" s="3"/>
      <c r="O34" s="4"/>
    </row>
    <row r="35" spans="1:15" x14ac:dyDescent="0.25">
      <c r="A35" s="19">
        <v>72.440066090587706</v>
      </c>
      <c r="B35" s="21">
        <v>38.976638053580459</v>
      </c>
      <c r="C35" s="19">
        <v>0</v>
      </c>
    </row>
    <row r="36" spans="1:15" x14ac:dyDescent="0.25">
      <c r="A36" s="19">
        <v>94.049664725163083</v>
      </c>
      <c r="B36" s="21">
        <v>60.809170136079061</v>
      </c>
      <c r="C36" s="19">
        <v>0</v>
      </c>
    </row>
    <row r="37" spans="1:15" x14ac:dyDescent="0.25">
      <c r="A37" s="19">
        <v>90.891687088989727</v>
      </c>
      <c r="B37" s="21">
        <v>82.005754725919971</v>
      </c>
      <c r="C37" s="19">
        <v>0</v>
      </c>
    </row>
    <row r="38" spans="1:15" x14ac:dyDescent="0.25">
      <c r="A38" s="19">
        <v>112.03915773932833</v>
      </c>
      <c r="B38" s="21">
        <v>152.89265881289867</v>
      </c>
      <c r="C38" s="19">
        <v>1</v>
      </c>
    </row>
    <row r="39" spans="1:15" x14ac:dyDescent="0.25">
      <c r="A39" s="19">
        <v>96.495663024633402</v>
      </c>
      <c r="B39" s="21">
        <v>105.66290820534505</v>
      </c>
      <c r="C39" s="19">
        <v>0</v>
      </c>
    </row>
    <row r="40" spans="1:15" x14ac:dyDescent="0.25">
      <c r="A40" s="19">
        <v>120.2339078419331</v>
      </c>
      <c r="B40" s="21">
        <v>88.241802465987092</v>
      </c>
      <c r="C40" s="19">
        <v>1</v>
      </c>
    </row>
    <row r="41" spans="1:15" x14ac:dyDescent="0.25">
      <c r="A41" s="19">
        <v>81.222069899020852</v>
      </c>
      <c r="B41" s="21">
        <v>87.669727884298155</v>
      </c>
      <c r="C41" s="19">
        <v>0</v>
      </c>
    </row>
    <row r="42" spans="1:15" x14ac:dyDescent="0.25">
      <c r="A42" s="19">
        <v>97.930908361615522</v>
      </c>
      <c r="B42" s="21">
        <v>183.93274987217276</v>
      </c>
      <c r="C42" s="19">
        <v>0</v>
      </c>
    </row>
    <row r="43" spans="1:15" x14ac:dyDescent="0.25">
      <c r="A43" s="19">
        <v>90.126766501501876</v>
      </c>
      <c r="B43" s="21">
        <v>125.60593292113852</v>
      </c>
      <c r="C43" s="19">
        <v>1</v>
      </c>
    </row>
    <row r="44" spans="1:15" x14ac:dyDescent="0.25">
      <c r="A44" s="19">
        <v>84.470006335581004</v>
      </c>
      <c r="B44" s="21">
        <v>68.416472864780729</v>
      </c>
      <c r="C44" s="19">
        <v>0</v>
      </c>
    </row>
    <row r="45" spans="1:15" x14ac:dyDescent="0.25">
      <c r="A45" s="19">
        <v>80.658986979475443</v>
      </c>
      <c r="B45" s="21">
        <v>109.84517253770476</v>
      </c>
      <c r="C45" s="19">
        <v>1</v>
      </c>
    </row>
    <row r="46" spans="1:15" x14ac:dyDescent="0.25">
      <c r="A46" s="19">
        <v>86.956116645966517</v>
      </c>
      <c r="B46" s="21">
        <v>74.054732629536289</v>
      </c>
      <c r="C46" s="19">
        <v>1</v>
      </c>
    </row>
    <row r="47" spans="1:15" x14ac:dyDescent="0.25">
      <c r="A47" s="19">
        <v>106.90097648106482</v>
      </c>
      <c r="B47" s="21">
        <v>117.60401853826619</v>
      </c>
      <c r="C47" s="19">
        <v>0</v>
      </c>
    </row>
    <row r="48" spans="1:15" x14ac:dyDescent="0.25">
      <c r="A48" s="19">
        <v>92.051471485265438</v>
      </c>
      <c r="B48" s="21">
        <v>125.84275343016928</v>
      </c>
      <c r="C48" s="19">
        <v>0</v>
      </c>
    </row>
    <row r="49" spans="1:3" x14ac:dyDescent="0.25">
      <c r="A49" s="19">
        <v>102.37742959954542</v>
      </c>
      <c r="B49" s="21">
        <v>143.54891833754485</v>
      </c>
      <c r="C49" s="19">
        <v>1</v>
      </c>
    </row>
    <row r="50" spans="1:3" x14ac:dyDescent="0.25">
      <c r="A50" s="19">
        <v>124.35965429666869</v>
      </c>
      <c r="B50" s="21">
        <v>136.1909567557891</v>
      </c>
      <c r="C50" s="19">
        <v>1</v>
      </c>
    </row>
    <row r="51" spans="1:3" x14ac:dyDescent="0.25">
      <c r="A51" s="19">
        <v>128.11009175122979</v>
      </c>
      <c r="B51" s="21">
        <v>73.303327144788497</v>
      </c>
      <c r="C51" s="19">
        <v>1</v>
      </c>
    </row>
    <row r="52" spans="1:3" x14ac:dyDescent="0.25">
      <c r="A52" s="19">
        <v>103.96442499428106</v>
      </c>
      <c r="B52" s="21">
        <v>111.81059038007747</v>
      </c>
      <c r="C52" s="19">
        <v>1</v>
      </c>
    </row>
    <row r="53" spans="1:3" x14ac:dyDescent="0.25">
      <c r="A53" s="19">
        <v>105.12941354688638</v>
      </c>
      <c r="B53" s="21">
        <v>164.91925680811477</v>
      </c>
      <c r="C53" s="19">
        <v>1</v>
      </c>
    </row>
    <row r="54" spans="1:3" x14ac:dyDescent="0.25">
      <c r="A54" s="19">
        <v>71.830333639051233</v>
      </c>
      <c r="B54" s="21">
        <v>35.152285710355507</v>
      </c>
      <c r="C54" s="19">
        <v>1</v>
      </c>
    </row>
    <row r="55" spans="1:3" x14ac:dyDescent="0.25">
      <c r="A55" s="19">
        <v>119.69273397854667</v>
      </c>
      <c r="B55" s="21">
        <v>147.64418043592138</v>
      </c>
      <c r="C55" s="19">
        <v>1</v>
      </c>
    </row>
    <row r="56" spans="1:3" x14ac:dyDescent="0.25">
      <c r="A56" s="19">
        <v>100.69945291051054</v>
      </c>
      <c r="B56" s="21">
        <v>176.09404579482447</v>
      </c>
      <c r="C56" s="19">
        <v>0</v>
      </c>
    </row>
    <row r="57" spans="1:3" x14ac:dyDescent="0.25">
      <c r="A57" s="19">
        <v>100.48509972237571</v>
      </c>
      <c r="B57" s="21">
        <v>99.103830984602595</v>
      </c>
      <c r="C57" s="19">
        <v>1</v>
      </c>
    </row>
    <row r="58" spans="1:3" x14ac:dyDescent="0.25">
      <c r="A58" s="19">
        <v>123.71870251961138</v>
      </c>
      <c r="B58" s="21">
        <v>94.68615105665134</v>
      </c>
      <c r="C58" s="19">
        <v>1</v>
      </c>
    </row>
    <row r="59" spans="1:3" x14ac:dyDescent="0.25">
      <c r="A59" s="19">
        <v>87.447338942968557</v>
      </c>
      <c r="B59" s="21">
        <v>153.50343221964391</v>
      </c>
      <c r="C59" s="19">
        <v>1</v>
      </c>
    </row>
    <row r="60" spans="1:3" x14ac:dyDescent="0.25">
      <c r="A60" s="19">
        <v>74.291349179031101</v>
      </c>
      <c r="B60" s="21">
        <v>90.218907215211431</v>
      </c>
      <c r="C60" s="19">
        <v>0</v>
      </c>
    </row>
    <row r="61" spans="1:3" x14ac:dyDescent="0.25">
      <c r="A61" s="19">
        <v>101.91432441387789</v>
      </c>
      <c r="B61" s="21">
        <v>29.259894045548968</v>
      </c>
      <c r="C61" s="19">
        <v>1</v>
      </c>
    </row>
    <row r="62" spans="1:3" x14ac:dyDescent="0.25">
      <c r="A62" s="19">
        <v>127.45051298193147</v>
      </c>
      <c r="B62" s="21">
        <v>67.283616262404081</v>
      </c>
      <c r="C62" s="19">
        <v>1</v>
      </c>
    </row>
    <row r="63" spans="1:3" x14ac:dyDescent="0.25">
      <c r="A63" s="19">
        <v>113.26231821888916</v>
      </c>
      <c r="B63" s="21">
        <v>50.004078812310006</v>
      </c>
      <c r="C63" s="19">
        <v>1</v>
      </c>
    </row>
    <row r="64" spans="1:3" x14ac:dyDescent="0.25">
      <c r="A64" s="19">
        <v>89.219359616143663</v>
      </c>
      <c r="B64" s="21">
        <v>130.31528041905909</v>
      </c>
      <c r="C64" s="19">
        <v>0</v>
      </c>
    </row>
    <row r="65" spans="1:3" x14ac:dyDescent="0.25">
      <c r="A65" s="19">
        <v>99.950844008206303</v>
      </c>
      <c r="B65" s="21">
        <v>94.899818999183509</v>
      </c>
      <c r="C65" s="19">
        <v>0</v>
      </c>
    </row>
    <row r="66" spans="1:3" x14ac:dyDescent="0.25">
      <c r="A66" s="19">
        <v>125.76982070855075</v>
      </c>
      <c r="B66" s="21">
        <v>136.45229310475685</v>
      </c>
      <c r="C66" s="19">
        <v>0</v>
      </c>
    </row>
    <row r="67" spans="1:3" x14ac:dyDescent="0.25">
      <c r="A67" s="19">
        <v>107.63050095935981</v>
      </c>
      <c r="B67" s="21">
        <v>92.277799938826448</v>
      </c>
      <c r="C67" s="19">
        <v>0</v>
      </c>
    </row>
    <row r="68" spans="1:3" x14ac:dyDescent="0.25">
      <c r="A68" s="19">
        <v>95.077356397249901</v>
      </c>
      <c r="B68" s="21">
        <v>97.819839375142081</v>
      </c>
      <c r="C68" s="19">
        <v>1</v>
      </c>
    </row>
    <row r="69" spans="1:3" x14ac:dyDescent="0.25">
      <c r="A69" s="19">
        <v>99.456783225494803</v>
      </c>
      <c r="B69" s="21">
        <v>155.85350592816846</v>
      </c>
      <c r="C69" s="19">
        <v>0</v>
      </c>
    </row>
    <row r="70" spans="1:3" x14ac:dyDescent="0.25">
      <c r="A70" s="19">
        <v>98.855948042284837</v>
      </c>
      <c r="B70" s="21">
        <v>157.72908882276994</v>
      </c>
      <c r="C70" s="19">
        <v>1</v>
      </c>
    </row>
    <row r="71" spans="1:3" x14ac:dyDescent="0.25">
      <c r="A71" s="19">
        <v>70.394623909434955</v>
      </c>
      <c r="B71" s="21">
        <v>96.512908330619965</v>
      </c>
      <c r="C71" s="19">
        <v>0</v>
      </c>
    </row>
    <row r="72" spans="1:3" x14ac:dyDescent="0.25">
      <c r="A72" s="19">
        <v>107.73661015540971</v>
      </c>
      <c r="B72" s="21">
        <v>56.272520824770517</v>
      </c>
      <c r="C72" s="19">
        <v>1</v>
      </c>
    </row>
    <row r="73" spans="1:3" x14ac:dyDescent="0.25">
      <c r="A73" s="19">
        <v>86.282556423148549</v>
      </c>
      <c r="B73" s="21">
        <v>132.4114300339352</v>
      </c>
      <c r="C73" s="19">
        <v>0</v>
      </c>
    </row>
    <row r="74" spans="1:3" x14ac:dyDescent="0.25">
      <c r="A74" s="19">
        <v>112.59080541653589</v>
      </c>
      <c r="B74" s="21">
        <v>152.2312870771309</v>
      </c>
      <c r="C74" s="19">
        <v>1</v>
      </c>
    </row>
    <row r="75" spans="1:3" x14ac:dyDescent="0.25">
      <c r="A75" s="19">
        <v>95.163647382624234</v>
      </c>
      <c r="B75" s="21">
        <v>84.380635080279433</v>
      </c>
      <c r="C75" s="19">
        <v>1</v>
      </c>
    </row>
    <row r="76" spans="1:3" x14ac:dyDescent="0.25">
      <c r="A76" s="19">
        <v>100.40141352796348</v>
      </c>
      <c r="B76" s="21">
        <v>105.24237913030517</v>
      </c>
      <c r="C76" s="19">
        <v>0</v>
      </c>
    </row>
    <row r="77" spans="1:3" x14ac:dyDescent="0.25">
      <c r="A77" s="19">
        <v>85.304882447799073</v>
      </c>
      <c r="B77" s="21">
        <v>81.282786160422333</v>
      </c>
      <c r="C77" s="19">
        <v>0</v>
      </c>
    </row>
    <row r="78" spans="1:3" x14ac:dyDescent="0.25">
      <c r="A78" s="19">
        <v>80.902613779165733</v>
      </c>
      <c r="B78" s="21">
        <v>79.415558346373913</v>
      </c>
      <c r="C78" s="19">
        <v>0</v>
      </c>
    </row>
    <row r="79" spans="1:3" x14ac:dyDescent="0.25">
      <c r="A79" s="19">
        <v>76.795539301214106</v>
      </c>
      <c r="B79" s="21">
        <v>119.34815800726909</v>
      </c>
      <c r="C79" s="19">
        <v>0</v>
      </c>
    </row>
    <row r="80" spans="1:3" x14ac:dyDescent="0.25">
      <c r="A80" s="19">
        <v>117.020436089154</v>
      </c>
      <c r="B80" s="21">
        <v>105.03747256428406</v>
      </c>
      <c r="C80" s="19">
        <v>0</v>
      </c>
    </row>
    <row r="81" spans="1:3" x14ac:dyDescent="0.25">
      <c r="A81" s="19">
        <v>117.93713755461378</v>
      </c>
      <c r="B81" s="21">
        <v>138.74170735839249</v>
      </c>
      <c r="C81" s="19">
        <v>1</v>
      </c>
    </row>
    <row r="82" spans="1:3" x14ac:dyDescent="0.25">
      <c r="A82" s="19">
        <v>116.45618019541914</v>
      </c>
      <c r="B82" s="21">
        <v>132.78740612455107</v>
      </c>
      <c r="C82" s="19">
        <v>0</v>
      </c>
    </row>
    <row r="83" spans="1:3" x14ac:dyDescent="0.25">
      <c r="A83" s="19">
        <v>97.174396898279184</v>
      </c>
      <c r="B83" s="21">
        <v>122.3404827652105</v>
      </c>
      <c r="C83" s="19">
        <v>1</v>
      </c>
    </row>
    <row r="84" spans="1:3" x14ac:dyDescent="0.25">
      <c r="A84" s="19">
        <v>96.691958940890714</v>
      </c>
      <c r="B84" s="21">
        <v>57.747446106771505</v>
      </c>
      <c r="C84" s="19">
        <v>1</v>
      </c>
    </row>
    <row r="85" spans="1:3" x14ac:dyDescent="0.25">
      <c r="A85" s="19">
        <v>109.47766512012583</v>
      </c>
      <c r="B85" s="21">
        <v>128.30627599165661</v>
      </c>
      <c r="C85" s="19">
        <v>1</v>
      </c>
    </row>
    <row r="86" spans="1:3" x14ac:dyDescent="0.25">
      <c r="A86" s="19">
        <v>107.96910203648596</v>
      </c>
      <c r="B86" s="21">
        <v>60.304652796237043</v>
      </c>
      <c r="C86" s="19">
        <v>0</v>
      </c>
    </row>
    <row r="87" spans="1:3" x14ac:dyDescent="0.25">
      <c r="A87" s="19">
        <v>102.55117273136685</v>
      </c>
      <c r="B87" s="21">
        <v>61.637958223037266</v>
      </c>
      <c r="C87" s="19">
        <v>1</v>
      </c>
    </row>
    <row r="88" spans="1:3" x14ac:dyDescent="0.25">
      <c r="A88" s="19">
        <v>110.4503848441724</v>
      </c>
      <c r="B88" s="21">
        <v>171.12652407977276</v>
      </c>
      <c r="C88" s="19">
        <v>0</v>
      </c>
    </row>
    <row r="89" spans="1:3" x14ac:dyDescent="0.25">
      <c r="A89" s="19">
        <v>115.66345974360972</v>
      </c>
      <c r="B89" s="21">
        <v>67.019522117317706</v>
      </c>
      <c r="C89" s="19">
        <v>0</v>
      </c>
    </row>
    <row r="90" spans="1:3" x14ac:dyDescent="0.25">
      <c r="A90" s="19">
        <v>106.686261030434</v>
      </c>
      <c r="B90" s="21">
        <v>101.58332867225367</v>
      </c>
      <c r="C90" s="19">
        <v>1</v>
      </c>
    </row>
    <row r="91" spans="1:3" x14ac:dyDescent="0.25">
      <c r="A91" s="19">
        <v>91.391295732166313</v>
      </c>
      <c r="B91" s="21">
        <v>130.65490108416245</v>
      </c>
      <c r="C91" s="19">
        <v>0</v>
      </c>
    </row>
    <row r="92" spans="1:3" x14ac:dyDescent="0.25">
      <c r="A92" s="19">
        <v>114.82796479367798</v>
      </c>
      <c r="B92" s="21">
        <v>121.02242635234897</v>
      </c>
      <c r="C92" s="19">
        <v>1</v>
      </c>
    </row>
    <row r="93" spans="1:3" x14ac:dyDescent="0.25">
      <c r="A93" s="19">
        <v>108.47237559490733</v>
      </c>
      <c r="B93" s="21">
        <v>180.86391069758983</v>
      </c>
      <c r="C93" s="19">
        <v>1</v>
      </c>
    </row>
    <row r="94" spans="1:3" x14ac:dyDescent="0.25">
      <c r="A94" s="19">
        <v>89.285400718694916</v>
      </c>
      <c r="B94" s="21">
        <v>101.99900795733645</v>
      </c>
      <c r="C94" s="19">
        <v>1</v>
      </c>
    </row>
    <row r="95" spans="1:3" x14ac:dyDescent="0.25">
      <c r="A95" s="19">
        <v>86.967976401930386</v>
      </c>
      <c r="B95" s="21">
        <v>139.29807541485582</v>
      </c>
      <c r="C95" s="19">
        <v>0</v>
      </c>
    </row>
    <row r="96" spans="1:3" x14ac:dyDescent="0.25">
      <c r="A96" s="19">
        <v>111.67724133285428</v>
      </c>
      <c r="B96" s="21">
        <v>178.75296819726276</v>
      </c>
      <c r="C96" s="19">
        <v>0</v>
      </c>
    </row>
    <row r="97" spans="1:3" x14ac:dyDescent="0.25">
      <c r="A97" s="19">
        <v>94.924521108452211</v>
      </c>
      <c r="B97" s="21">
        <v>129.29177451993473</v>
      </c>
      <c r="C97" s="19">
        <v>0</v>
      </c>
    </row>
    <row r="98" spans="1:3" x14ac:dyDescent="0.25">
      <c r="A98" s="19">
        <v>79.760365127628546</v>
      </c>
      <c r="B98" s="21">
        <v>81.590138299265334</v>
      </c>
      <c r="C98" s="19">
        <v>1</v>
      </c>
    </row>
    <row r="99" spans="1:3" x14ac:dyDescent="0.25">
      <c r="A99" s="19">
        <v>110.91011339064983</v>
      </c>
      <c r="B99" s="21">
        <v>127.96404482187222</v>
      </c>
      <c r="C99" s="19">
        <v>0</v>
      </c>
    </row>
    <row r="100" spans="1:3" x14ac:dyDescent="0.25">
      <c r="A100" s="19">
        <v>113.53938896662034</v>
      </c>
      <c r="B100" s="21">
        <v>120.31578107706846</v>
      </c>
      <c r="C100" s="19">
        <v>0</v>
      </c>
    </row>
    <row r="101" spans="1:3" x14ac:dyDescent="0.25">
      <c r="A101" s="19">
        <v>98.994058884016198</v>
      </c>
      <c r="B101" s="21">
        <v>75.030202689702037</v>
      </c>
      <c r="C101" s="19">
        <v>0</v>
      </c>
    </row>
    <row r="102" spans="1:3" x14ac:dyDescent="0.25">
      <c r="A102" s="19">
        <v>95.900244267100902</v>
      </c>
      <c r="B102" s="21">
        <v>126.83494693558002</v>
      </c>
      <c r="C102" s="19">
        <v>0</v>
      </c>
    </row>
    <row r="103" spans="1:3" x14ac:dyDescent="0.25">
      <c r="A103" s="19">
        <v>85.830083242988735</v>
      </c>
      <c r="B103" s="21">
        <v>83.713303646845219</v>
      </c>
      <c r="C103" s="19">
        <v>0</v>
      </c>
    </row>
    <row r="104" spans="1:3" x14ac:dyDescent="0.25">
      <c r="A104" s="19">
        <v>113.65834147869643</v>
      </c>
      <c r="B104" s="21">
        <v>158.8092622420846</v>
      </c>
      <c r="C104" s="19">
        <v>1</v>
      </c>
    </row>
    <row r="105" spans="1:3" x14ac:dyDescent="0.25">
      <c r="A105" s="19">
        <v>117.23114742637279</v>
      </c>
      <c r="B105" s="21">
        <v>38.757997114822302</v>
      </c>
      <c r="C105" s="19">
        <v>1</v>
      </c>
    </row>
    <row r="106" spans="1:3" x14ac:dyDescent="0.25">
      <c r="A106" s="19">
        <v>118.27398673310967</v>
      </c>
      <c r="B106" s="21">
        <v>120.07420636428508</v>
      </c>
      <c r="C106" s="19">
        <v>1</v>
      </c>
    </row>
    <row r="107" spans="1:3" x14ac:dyDescent="0.25">
      <c r="A107" s="19">
        <v>101.27545571819772</v>
      </c>
      <c r="B107" s="21">
        <v>98.366893742678627</v>
      </c>
      <c r="C107" s="19">
        <v>1</v>
      </c>
    </row>
    <row r="108" spans="1:3" x14ac:dyDescent="0.25">
      <c r="A108" s="19">
        <v>91.983538531737949</v>
      </c>
      <c r="B108" s="21">
        <v>53.423778765848496</v>
      </c>
      <c r="C108" s="19">
        <v>0</v>
      </c>
    </row>
    <row r="109" spans="1:3" x14ac:dyDescent="0.25">
      <c r="A109" s="19">
        <v>97.664955573906582</v>
      </c>
      <c r="B109" s="21">
        <v>133.82942310607294</v>
      </c>
      <c r="C109" s="19">
        <v>0</v>
      </c>
    </row>
    <row r="110" spans="1:3" x14ac:dyDescent="0.25">
      <c r="A110" s="19">
        <v>97.045892753318043</v>
      </c>
      <c r="B110" s="21">
        <v>41.38944080917652</v>
      </c>
      <c r="C110" s="19">
        <v>1</v>
      </c>
    </row>
    <row r="111" spans="1:3" x14ac:dyDescent="0.25">
      <c r="A111" s="19">
        <v>93.120153324987044</v>
      </c>
      <c r="B111" s="21">
        <v>71.040301805236396</v>
      </c>
      <c r="C111" s="19">
        <v>0</v>
      </c>
    </row>
    <row r="112" spans="1:3" x14ac:dyDescent="0.25">
      <c r="A112" s="19">
        <v>108.78348444236232</v>
      </c>
      <c r="B112" s="21">
        <v>36.504979274730374</v>
      </c>
      <c r="C112" s="19">
        <v>1</v>
      </c>
    </row>
    <row r="113" spans="1:3" x14ac:dyDescent="0.25">
      <c r="A113" s="19">
        <v>84.218486839115371</v>
      </c>
      <c r="B113" s="21">
        <v>127.34226022580329</v>
      </c>
      <c r="C113" s="19">
        <v>1</v>
      </c>
    </row>
    <row r="114" spans="1:3" x14ac:dyDescent="0.25">
      <c r="A114" s="19">
        <v>94.034568740187296</v>
      </c>
      <c r="B114" s="21">
        <v>31.281971453449362</v>
      </c>
      <c r="C114" s="19">
        <v>0</v>
      </c>
    </row>
    <row r="115" spans="1:3" x14ac:dyDescent="0.25">
      <c r="A115" s="19">
        <v>101.66685559500942</v>
      </c>
      <c r="B115" s="21">
        <v>52.007284899804056</v>
      </c>
      <c r="C115" s="19">
        <v>1</v>
      </c>
    </row>
    <row r="116" spans="1:3" x14ac:dyDescent="0.25">
      <c r="A116" s="19">
        <v>102.2755796116038</v>
      </c>
      <c r="B116" s="21">
        <v>83.119751487202734</v>
      </c>
      <c r="C116" s="19">
        <v>1</v>
      </c>
    </row>
    <row r="117" spans="1:3" x14ac:dyDescent="0.25">
      <c r="A117" s="19">
        <v>124.82205828241929</v>
      </c>
      <c r="B117" s="21">
        <v>135.70731909965909</v>
      </c>
      <c r="C117" s="19">
        <v>1</v>
      </c>
    </row>
    <row r="118" spans="1:3" x14ac:dyDescent="0.25">
      <c r="A118" s="19">
        <v>98.28961452974788</v>
      </c>
      <c r="B118" s="21">
        <v>103.00460046049368</v>
      </c>
      <c r="C118" s="19">
        <v>1</v>
      </c>
    </row>
    <row r="119" spans="1:3" x14ac:dyDescent="0.25">
      <c r="A119" s="19">
        <v>87.529398823818241</v>
      </c>
      <c r="B119" s="21">
        <v>99.696057067431894</v>
      </c>
      <c r="C119" s="19">
        <v>0</v>
      </c>
    </row>
    <row r="120" spans="1:3" x14ac:dyDescent="0.25">
      <c r="A120" s="19">
        <v>108.92214595023981</v>
      </c>
      <c r="B120" s="21">
        <v>30.010878828314723</v>
      </c>
      <c r="C120" s="19">
        <v>0</v>
      </c>
    </row>
    <row r="121" spans="1:3" x14ac:dyDescent="0.25">
      <c r="A121" s="19">
        <v>86.643226703908269</v>
      </c>
      <c r="B121" s="21">
        <v>69.141745547423312</v>
      </c>
      <c r="C121" s="19">
        <v>0</v>
      </c>
    </row>
    <row r="122" spans="1:3" x14ac:dyDescent="0.25">
      <c r="A122" s="19">
        <v>68.975105246763036</v>
      </c>
      <c r="B122" s="21">
        <v>93.358744220291555</v>
      </c>
      <c r="C122" s="19">
        <v>0</v>
      </c>
    </row>
    <row r="123" spans="1:3" x14ac:dyDescent="0.25">
      <c r="A123" s="19">
        <v>112.82794750373807</v>
      </c>
      <c r="B123" s="21">
        <v>103.86322069057512</v>
      </c>
      <c r="C123" s="19">
        <v>1</v>
      </c>
    </row>
    <row r="124" spans="1:3" x14ac:dyDescent="0.25">
      <c r="A124" s="19">
        <v>83.67280941338079</v>
      </c>
      <c r="B124" s="21">
        <v>40.870543542823697</v>
      </c>
      <c r="C124" s="19">
        <v>0</v>
      </c>
    </row>
    <row r="125" spans="1:3" x14ac:dyDescent="0.25">
      <c r="A125" s="19">
        <v>119.08860622367202</v>
      </c>
      <c r="B125" s="21">
        <v>91.379441494821094</v>
      </c>
      <c r="C125" s="19">
        <v>1</v>
      </c>
    </row>
    <row r="126" spans="1:3" x14ac:dyDescent="0.25">
      <c r="A126" s="19">
        <v>109.7774515004885</v>
      </c>
      <c r="B126" s="21">
        <v>106.56301107249283</v>
      </c>
      <c r="C126" s="19">
        <v>1</v>
      </c>
    </row>
    <row r="127" spans="1:3" x14ac:dyDescent="0.25">
      <c r="A127" s="19">
        <v>118.35352371693089</v>
      </c>
      <c r="B127" s="21">
        <v>174.83835904050753</v>
      </c>
      <c r="C127" s="19">
        <v>0</v>
      </c>
    </row>
    <row r="128" spans="1:3" x14ac:dyDescent="0.25">
      <c r="A128" s="19">
        <v>101.56917888652086</v>
      </c>
      <c r="B128" s="21">
        <v>24.862377773329946</v>
      </c>
      <c r="C128" s="19">
        <v>0</v>
      </c>
    </row>
    <row r="129" spans="1:3" x14ac:dyDescent="0.25">
      <c r="A129" s="19">
        <v>108.25755303493284</v>
      </c>
      <c r="B129" s="21">
        <v>85.018270202384286</v>
      </c>
      <c r="C129" s="19">
        <v>1</v>
      </c>
    </row>
    <row r="130" spans="1:3" x14ac:dyDescent="0.25">
      <c r="A130" s="19">
        <v>92.998300975386357</v>
      </c>
      <c r="B130" s="21">
        <v>131.78467521144046</v>
      </c>
      <c r="C130" s="19">
        <v>0</v>
      </c>
    </row>
    <row r="131" spans="1:3" x14ac:dyDescent="0.25">
      <c r="A131" s="19">
        <v>77.344374847239109</v>
      </c>
      <c r="B131" s="21">
        <v>33.43595432566562</v>
      </c>
      <c r="C131" s="19">
        <v>0</v>
      </c>
    </row>
    <row r="132" spans="1:3" x14ac:dyDescent="0.25">
      <c r="A132" s="19">
        <v>96.339113838203858</v>
      </c>
      <c r="B132" s="21">
        <v>174.03840733401216</v>
      </c>
      <c r="C132" s="19">
        <v>1</v>
      </c>
    </row>
    <row r="133" spans="1:3" x14ac:dyDescent="0.25">
      <c r="A133" s="19">
        <v>78.30449408981238</v>
      </c>
      <c r="B133" s="21">
        <v>76.731661334912189</v>
      </c>
      <c r="C133" s="19">
        <v>1</v>
      </c>
    </row>
    <row r="134" spans="1:3" x14ac:dyDescent="0.25">
      <c r="A134" s="19">
        <v>91.536444650686605</v>
      </c>
      <c r="B134" s="21">
        <v>133.00616419008551</v>
      </c>
      <c r="C134" s="19">
        <v>0</v>
      </c>
    </row>
    <row r="135" spans="1:3" x14ac:dyDescent="0.25">
      <c r="A135" s="19">
        <v>111.60808023295102</v>
      </c>
      <c r="B135" s="21">
        <v>114.34692292164962</v>
      </c>
      <c r="C135" s="19">
        <v>1</v>
      </c>
    </row>
    <row r="136" spans="1:3" x14ac:dyDescent="0.25">
      <c r="A136" s="19">
        <v>118.69181192651806</v>
      </c>
      <c r="B136" s="21">
        <v>121.90038141743369</v>
      </c>
      <c r="C136" s="19">
        <v>1</v>
      </c>
    </row>
    <row r="137" spans="1:3" x14ac:dyDescent="0.25">
      <c r="A137" s="19">
        <v>103.9797432178207</v>
      </c>
      <c r="B137" s="21">
        <v>146.31334558245311</v>
      </c>
      <c r="C137" s="19">
        <v>0</v>
      </c>
    </row>
    <row r="138" spans="1:3" x14ac:dyDescent="0.25">
      <c r="A138" s="19">
        <v>111.3873973882111</v>
      </c>
      <c r="B138" s="21">
        <v>71.851257735556146</v>
      </c>
      <c r="C138" s="19">
        <v>0</v>
      </c>
    </row>
    <row r="139" spans="1:3" x14ac:dyDescent="0.25">
      <c r="A139" s="19">
        <v>74.428631970616195</v>
      </c>
      <c r="B139" s="21">
        <v>63.099285655977219</v>
      </c>
      <c r="C139" s="19">
        <v>0</v>
      </c>
    </row>
    <row r="140" spans="1:3" x14ac:dyDescent="0.25">
      <c r="A140" s="19">
        <v>119.93518140575625</v>
      </c>
      <c r="B140" s="21">
        <v>163.65791367893061</v>
      </c>
      <c r="C140" s="19">
        <v>0</v>
      </c>
    </row>
    <row r="141" spans="1:3" x14ac:dyDescent="0.25">
      <c r="A141" s="19">
        <v>89.5800107238571</v>
      </c>
      <c r="B141" s="21">
        <v>91.299162184907587</v>
      </c>
      <c r="C141" s="19">
        <v>0</v>
      </c>
    </row>
    <row r="142" spans="1:3" x14ac:dyDescent="0.25">
      <c r="A142" s="19">
        <v>114.33821188038199</v>
      </c>
      <c r="B142" s="21">
        <v>191.99991673375956</v>
      </c>
      <c r="C142" s="19">
        <v>1</v>
      </c>
    </row>
    <row r="143" spans="1:3" x14ac:dyDescent="0.25">
      <c r="A143" s="19">
        <v>88.360938768718498</v>
      </c>
      <c r="B143" s="21">
        <v>85.837921106003662</v>
      </c>
      <c r="C143" s="19">
        <v>0</v>
      </c>
    </row>
    <row r="144" spans="1:3" x14ac:dyDescent="0.25">
      <c r="A144" s="19">
        <v>122.54027952927979</v>
      </c>
      <c r="B144" s="21">
        <v>100.11272461700817</v>
      </c>
      <c r="C144" s="19">
        <v>1</v>
      </c>
    </row>
    <row r="145" spans="1:3" x14ac:dyDescent="0.25">
      <c r="A145" s="19">
        <v>102.80663786799367</v>
      </c>
      <c r="B145" s="21">
        <v>165.76910421407237</v>
      </c>
      <c r="C145" s="19">
        <v>1</v>
      </c>
    </row>
    <row r="146" spans="1:3" x14ac:dyDescent="0.25">
      <c r="A146" s="19">
        <v>93.232624613780118</v>
      </c>
      <c r="B146" s="21">
        <v>93.578717019749504</v>
      </c>
      <c r="C146" s="19">
        <v>1</v>
      </c>
    </row>
    <row r="147" spans="1:3" x14ac:dyDescent="0.25">
      <c r="A147" s="19">
        <v>84.661197577218132</v>
      </c>
      <c r="B147" s="21">
        <v>25.948533059784726</v>
      </c>
      <c r="C147" s="19">
        <v>0</v>
      </c>
    </row>
    <row r="148" spans="1:3" x14ac:dyDescent="0.25">
      <c r="A148" s="19">
        <v>104.68299601760052</v>
      </c>
      <c r="B148" s="21">
        <v>62.559308882342108</v>
      </c>
      <c r="C148" s="19">
        <v>0</v>
      </c>
    </row>
    <row r="149" spans="1:3" x14ac:dyDescent="0.25">
      <c r="A149" s="19">
        <v>92.389849110726075</v>
      </c>
      <c r="B149" s="21">
        <v>98.653548566492745</v>
      </c>
      <c r="C149" s="19">
        <v>0</v>
      </c>
    </row>
    <row r="150" spans="1:3" x14ac:dyDescent="0.25">
      <c r="A150" s="19">
        <v>122.56800860422651</v>
      </c>
      <c r="B150" s="21">
        <v>65.542274952162387</v>
      </c>
      <c r="C150" s="19">
        <v>1</v>
      </c>
    </row>
    <row r="151" spans="1:3" x14ac:dyDescent="0.25">
      <c r="A151" s="19">
        <v>76.542414435149695</v>
      </c>
      <c r="B151" s="21">
        <v>139.99135921064251</v>
      </c>
      <c r="C151" s="19">
        <v>0</v>
      </c>
    </row>
    <row r="152" spans="1:3" x14ac:dyDescent="0.25">
      <c r="A152" s="19">
        <v>113.80729182080691</v>
      </c>
      <c r="B152" s="21">
        <v>104.69912364773118</v>
      </c>
      <c r="C152" s="19">
        <v>1</v>
      </c>
    </row>
    <row r="153" spans="1:3" x14ac:dyDescent="0.25">
      <c r="A153" s="19">
        <v>78.977425376048117</v>
      </c>
      <c r="B153" s="21">
        <v>97.652233905366572</v>
      </c>
      <c r="C153" s="19">
        <v>1</v>
      </c>
    </row>
    <row r="154" spans="1:3" x14ac:dyDescent="0.25">
      <c r="A154" s="19">
        <v>128.64807040015373</v>
      </c>
      <c r="B154" s="21">
        <v>99.418210391297478</v>
      </c>
      <c r="C154" s="19">
        <v>1</v>
      </c>
    </row>
    <row r="155" spans="1:3" x14ac:dyDescent="0.25">
      <c r="A155" s="19">
        <v>119.00177315141042</v>
      </c>
      <c r="B155" s="21">
        <v>109.59589204637906</v>
      </c>
      <c r="C155" s="19">
        <v>0</v>
      </c>
    </row>
    <row r="156" spans="1:3" x14ac:dyDescent="0.25">
      <c r="A156" s="19">
        <v>121.93670788088463</v>
      </c>
      <c r="B156" s="21">
        <v>148.34863038559007</v>
      </c>
      <c r="C156" s="19">
        <v>1</v>
      </c>
    </row>
    <row r="157" spans="1:3" x14ac:dyDescent="0.25">
      <c r="A157" s="19">
        <v>116.07719737618464</v>
      </c>
      <c r="B157" s="21">
        <v>111.91276333484355</v>
      </c>
      <c r="C157" s="19">
        <v>1</v>
      </c>
    </row>
    <row r="158" spans="1:3" x14ac:dyDescent="0.25">
      <c r="A158" s="19">
        <v>94.660645608393182</v>
      </c>
      <c r="B158" s="21">
        <v>151.06392636856842</v>
      </c>
      <c r="C158" s="19">
        <v>0</v>
      </c>
    </row>
    <row r="159" spans="1:3" x14ac:dyDescent="0.25">
      <c r="A159" s="19">
        <v>108.14496485955803</v>
      </c>
      <c r="B159" s="21">
        <v>77.885120193421287</v>
      </c>
      <c r="C159" s="19">
        <v>1</v>
      </c>
    </row>
    <row r="160" spans="1:3" x14ac:dyDescent="0.25">
      <c r="A160" s="19">
        <v>80.972742738237599</v>
      </c>
      <c r="B160" s="21">
        <v>54.516357336980988</v>
      </c>
      <c r="C160" s="19">
        <v>0</v>
      </c>
    </row>
    <row r="161" spans="1:3" x14ac:dyDescent="0.25">
      <c r="A161" s="19">
        <v>108.5633379151632</v>
      </c>
      <c r="B161" s="21">
        <v>89.506592128914704</v>
      </c>
      <c r="C161" s="19">
        <v>0</v>
      </c>
    </row>
    <row r="162" spans="1:3" x14ac:dyDescent="0.25">
      <c r="A162" s="19">
        <v>93.787732032477379</v>
      </c>
      <c r="B162" s="21">
        <v>52.707451515790737</v>
      </c>
      <c r="C162" s="19">
        <v>0</v>
      </c>
    </row>
    <row r="163" spans="1:3" x14ac:dyDescent="0.25">
      <c r="A163" s="19">
        <v>100.15764085856796</v>
      </c>
      <c r="B163" s="21">
        <v>93.035485830338644</v>
      </c>
      <c r="C163" s="19">
        <v>1</v>
      </c>
    </row>
    <row r="164" spans="1:3" x14ac:dyDescent="0.25">
      <c r="A164" s="19">
        <v>114.4827565462584</v>
      </c>
      <c r="B164" s="21">
        <v>67.586718315641932</v>
      </c>
      <c r="C164" s="19">
        <v>1</v>
      </c>
    </row>
    <row r="165" spans="1:3" x14ac:dyDescent="0.25">
      <c r="A165" s="19">
        <v>95.263364580236001</v>
      </c>
      <c r="B165" s="21">
        <v>128.89670830076784</v>
      </c>
      <c r="C165" s="19">
        <v>1</v>
      </c>
    </row>
    <row r="166" spans="1:3" x14ac:dyDescent="0.25">
      <c r="A166" s="19">
        <v>102.06454864234489</v>
      </c>
      <c r="B166" s="21">
        <v>86.993216782326286</v>
      </c>
      <c r="C166" s="19">
        <v>1</v>
      </c>
    </row>
    <row r="167" spans="1:3" x14ac:dyDescent="0.25">
      <c r="A167" s="19">
        <v>83.041793522920202</v>
      </c>
      <c r="B167" s="21">
        <v>111.12494573565625</v>
      </c>
      <c r="C167" s="19">
        <v>0</v>
      </c>
    </row>
    <row r="168" spans="1:3" x14ac:dyDescent="0.25">
      <c r="A168" s="19">
        <v>96.95550770784854</v>
      </c>
      <c r="B168" s="21">
        <v>127.77627316328426</v>
      </c>
      <c r="C168" s="19">
        <v>0</v>
      </c>
    </row>
    <row r="169" spans="1:3" x14ac:dyDescent="0.25">
      <c r="A169" s="19">
        <v>99.182198216840547</v>
      </c>
      <c r="B169" s="21">
        <v>144.54549574006845</v>
      </c>
      <c r="C169" s="19">
        <v>0</v>
      </c>
    </row>
    <row r="170" spans="1:3" x14ac:dyDescent="0.25">
      <c r="A170" s="19">
        <v>89.745644590588313</v>
      </c>
      <c r="B170" s="21">
        <v>79.053768858934816</v>
      </c>
      <c r="C170" s="19">
        <v>1</v>
      </c>
    </row>
    <row r="171" spans="1:3" x14ac:dyDescent="0.25">
      <c r="A171" s="19">
        <v>106.53101222704106</v>
      </c>
      <c r="B171" s="21">
        <v>44.078281249476227</v>
      </c>
      <c r="C171" s="19">
        <v>1</v>
      </c>
    </row>
    <row r="172" spans="1:3" x14ac:dyDescent="0.25">
      <c r="A172" s="19">
        <v>95.82260240462881</v>
      </c>
      <c r="B172" s="21">
        <v>71.502061298392888</v>
      </c>
      <c r="C172" s="19">
        <v>0</v>
      </c>
    </row>
    <row r="173" spans="1:3" x14ac:dyDescent="0.25">
      <c r="A173" s="19">
        <v>79.92064527695905</v>
      </c>
      <c r="B173" s="21">
        <v>12.522327350603758</v>
      </c>
      <c r="C173" s="19">
        <v>1</v>
      </c>
    </row>
    <row r="174" spans="1:3" x14ac:dyDescent="0.25">
      <c r="A174" s="19">
        <v>94.451776896044862</v>
      </c>
      <c r="B174" s="21">
        <v>110.92259452360616</v>
      </c>
      <c r="C174" s="19">
        <v>1</v>
      </c>
    </row>
    <row r="175" spans="1:3" x14ac:dyDescent="0.25">
      <c r="A175" s="19">
        <v>91.614384549848893</v>
      </c>
      <c r="B175" s="21">
        <v>20.099137524514589</v>
      </c>
      <c r="C175" s="19">
        <v>1</v>
      </c>
    </row>
    <row r="176" spans="1:3" x14ac:dyDescent="0.25">
      <c r="A176" s="19">
        <v>107.46226059440949</v>
      </c>
      <c r="B176" s="21">
        <v>145.30569775505631</v>
      </c>
      <c r="C176" s="19">
        <v>0</v>
      </c>
    </row>
    <row r="177" spans="1:3" x14ac:dyDescent="0.25">
      <c r="A177" s="19">
        <v>106.45059703957578</v>
      </c>
      <c r="B177" s="21">
        <v>117.90162734013616</v>
      </c>
      <c r="C177" s="19">
        <v>1</v>
      </c>
    </row>
    <row r="178" spans="1:3" x14ac:dyDescent="0.25">
      <c r="A178" s="19">
        <v>101.10676342327125</v>
      </c>
      <c r="B178" s="21">
        <v>159.95585432804222</v>
      </c>
      <c r="C178" s="19">
        <v>0</v>
      </c>
    </row>
    <row r="179" spans="1:3" x14ac:dyDescent="0.25">
      <c r="A179" s="19">
        <v>104.10844805945075</v>
      </c>
      <c r="B179" s="21">
        <v>90.865146578153016</v>
      </c>
      <c r="C179" s="19">
        <v>0</v>
      </c>
    </row>
    <row r="180" spans="1:3" x14ac:dyDescent="0.25">
      <c r="A180" s="19">
        <v>110.61811286325761</v>
      </c>
      <c r="B180" s="21">
        <v>95.273625566192834</v>
      </c>
      <c r="C180" s="19">
        <v>1</v>
      </c>
    </row>
    <row r="181" spans="1:3" x14ac:dyDescent="0.25">
      <c r="A181" s="19">
        <v>79.233553456523936</v>
      </c>
      <c r="B181" s="21">
        <v>87.254726258930006</v>
      </c>
      <c r="C181" s="19">
        <v>1</v>
      </c>
    </row>
    <row r="182" spans="1:3" x14ac:dyDescent="0.25">
      <c r="A182" s="19">
        <v>84.068648103390984</v>
      </c>
      <c r="B182" s="21">
        <v>140.79772965448845</v>
      </c>
      <c r="C182" s="19">
        <v>0</v>
      </c>
    </row>
    <row r="183" spans="1:3" x14ac:dyDescent="0.25">
      <c r="A183" s="19">
        <v>104.84207576219069</v>
      </c>
      <c r="B183" s="21">
        <v>61.253809890800078</v>
      </c>
      <c r="C183" s="19">
        <v>1</v>
      </c>
    </row>
    <row r="184" spans="1:3" x14ac:dyDescent="0.25">
      <c r="A184" s="19">
        <v>114.10899928362433</v>
      </c>
      <c r="B184" s="21">
        <v>117.0556810720511</v>
      </c>
      <c r="C184" s="19">
        <v>1</v>
      </c>
    </row>
    <row r="185" spans="1:3" x14ac:dyDescent="0.25">
      <c r="A185" s="19">
        <v>121.13090603475452</v>
      </c>
      <c r="B185" s="21">
        <v>166.84763715059867</v>
      </c>
      <c r="C185" s="19">
        <v>1</v>
      </c>
    </row>
    <row r="186" spans="1:3" x14ac:dyDescent="0.25">
      <c r="A186" s="19">
        <v>111.03648875057809</v>
      </c>
      <c r="B186" s="21">
        <v>69.83868675834853</v>
      </c>
      <c r="C186" s="19">
        <v>1</v>
      </c>
    </row>
    <row r="187" spans="1:3" x14ac:dyDescent="0.25">
      <c r="A187" s="19">
        <v>101.23414172550568</v>
      </c>
      <c r="B187" s="21">
        <v>78.975886250851616</v>
      </c>
      <c r="C187" s="19">
        <v>0</v>
      </c>
    </row>
    <row r="188" spans="1:3" x14ac:dyDescent="0.25">
      <c r="A188" s="19">
        <v>97.400022277262636</v>
      </c>
      <c r="B188" s="21">
        <v>64.470585183036718</v>
      </c>
      <c r="C188" s="19">
        <v>0</v>
      </c>
    </row>
    <row r="189" spans="1:3" x14ac:dyDescent="0.25">
      <c r="A189" s="19">
        <v>79.458674735470339</v>
      </c>
      <c r="B189" s="21">
        <v>76.380556590542653</v>
      </c>
      <c r="C189" s="19">
        <v>0</v>
      </c>
    </row>
    <row r="190" spans="1:3" x14ac:dyDescent="0.25">
      <c r="A190" s="19">
        <v>105.70202462003826</v>
      </c>
      <c r="B190" s="21">
        <v>151.30707165522145</v>
      </c>
      <c r="C190" s="19">
        <v>0</v>
      </c>
    </row>
    <row r="191" spans="1:3" x14ac:dyDescent="0.25">
      <c r="A191" s="19">
        <v>84.974225043375341</v>
      </c>
      <c r="B191" s="21">
        <v>167.70714801379097</v>
      </c>
      <c r="C191" s="19">
        <v>0</v>
      </c>
    </row>
    <row r="192" spans="1:3" x14ac:dyDescent="0.25">
      <c r="A192" s="19">
        <v>105.98435001858482</v>
      </c>
      <c r="B192" s="21">
        <v>142.72054041396822</v>
      </c>
      <c r="C192" s="19">
        <v>1</v>
      </c>
    </row>
    <row r="193" spans="1:3" x14ac:dyDescent="0.25">
      <c r="A193" s="19">
        <v>77.709906181411469</v>
      </c>
      <c r="B193" s="21">
        <v>56.779599230848468</v>
      </c>
      <c r="C193" s="19">
        <v>0</v>
      </c>
    </row>
    <row r="194" spans="1:3" x14ac:dyDescent="0.25">
      <c r="A194" s="19">
        <v>99.811334464795635</v>
      </c>
      <c r="B194" s="21">
        <v>70.385599890831756</v>
      </c>
      <c r="C194" s="19">
        <v>1</v>
      </c>
    </row>
    <row r="195" spans="1:3" x14ac:dyDescent="0.25">
      <c r="A195" s="19">
        <v>87.22810904381646</v>
      </c>
      <c r="B195" s="21">
        <v>116.78308311908795</v>
      </c>
      <c r="C195" s="19">
        <v>0</v>
      </c>
    </row>
    <row r="196" spans="1:3" x14ac:dyDescent="0.25">
      <c r="A196" s="19">
        <v>120.47825832170351</v>
      </c>
      <c r="B196" s="21">
        <v>169.09621056356352</v>
      </c>
      <c r="C196" s="19">
        <v>1</v>
      </c>
    </row>
    <row r="197" spans="1:3" x14ac:dyDescent="0.25">
      <c r="A197" s="19">
        <v>119.53933086011403</v>
      </c>
      <c r="B197" s="21">
        <v>21.44672171644698</v>
      </c>
      <c r="C197" s="19">
        <v>1</v>
      </c>
    </row>
    <row r="198" spans="1:3" x14ac:dyDescent="0.25">
      <c r="A198" s="19">
        <v>130.1885396298201</v>
      </c>
      <c r="B198" s="21">
        <v>100.86323890052242</v>
      </c>
      <c r="C198" s="19">
        <v>1</v>
      </c>
    </row>
    <row r="199" spans="1:3" x14ac:dyDescent="0.25">
      <c r="A199" s="19">
        <v>117.80127033983699</v>
      </c>
      <c r="B199" s="21">
        <v>156.30434374998887</v>
      </c>
      <c r="C199" s="19">
        <v>1</v>
      </c>
    </row>
    <row r="200" spans="1:3" x14ac:dyDescent="0.25">
      <c r="A200" s="19">
        <v>91.222774309769761</v>
      </c>
      <c r="B200" s="21">
        <v>57.604716803849968</v>
      </c>
      <c r="C200" s="19">
        <v>1</v>
      </c>
    </row>
    <row r="201" spans="1:3" x14ac:dyDescent="0.25">
      <c r="A201" s="19">
        <v>115.10256726986569</v>
      </c>
      <c r="B201" s="21">
        <v>122.84436189452174</v>
      </c>
      <c r="C201" s="19">
        <v>1</v>
      </c>
    </row>
    <row r="202" spans="1:3" x14ac:dyDescent="0.25">
      <c r="A202" s="19">
        <v>96.616114120618619</v>
      </c>
      <c r="B202" s="21">
        <v>107.51035658418434</v>
      </c>
      <c r="C202" s="19">
        <v>0</v>
      </c>
    </row>
    <row r="203" spans="1:3" x14ac:dyDescent="0.25">
      <c r="A203" s="19">
        <v>96.888738070835871</v>
      </c>
      <c r="B203" s="21">
        <v>45.327768899458462</v>
      </c>
      <c r="C203" s="19">
        <v>0</v>
      </c>
    </row>
    <row r="204" spans="1:3" x14ac:dyDescent="0.25">
      <c r="A204" s="19">
        <v>102.60365125199948</v>
      </c>
      <c r="B204" s="21">
        <v>95.932193744395931</v>
      </c>
      <c r="C204" s="19">
        <v>0</v>
      </c>
    </row>
    <row r="205" spans="1:3" x14ac:dyDescent="0.25">
      <c r="A205" s="19">
        <v>71.188347890039012</v>
      </c>
      <c r="B205" s="21">
        <v>66.079260659310222</v>
      </c>
      <c r="C205" s="19">
        <v>0</v>
      </c>
    </row>
    <row r="206" spans="1:3" x14ac:dyDescent="0.25">
      <c r="A206" s="19">
        <v>94.409913040740207</v>
      </c>
      <c r="B206" s="21">
        <v>108.11661401751691</v>
      </c>
      <c r="C206" s="19">
        <v>1</v>
      </c>
    </row>
    <row r="207" spans="1:3" x14ac:dyDescent="0.25">
      <c r="A207" s="19">
        <v>94.800642107182043</v>
      </c>
      <c r="B207" s="21">
        <v>72.7893568379654</v>
      </c>
      <c r="C207" s="19">
        <v>0</v>
      </c>
    </row>
    <row r="208" spans="1:3" x14ac:dyDescent="0.25">
      <c r="A208" s="19">
        <v>104.27856064730284</v>
      </c>
      <c r="B208" s="21">
        <v>65.736564748803659</v>
      </c>
      <c r="C208" s="19">
        <v>0</v>
      </c>
    </row>
    <row r="209" spans="1:3" x14ac:dyDescent="0.25">
      <c r="A209" s="19">
        <v>99.574707630687755</v>
      </c>
      <c r="B209" s="21">
        <v>141.96819036530198</v>
      </c>
      <c r="C209" s="19">
        <v>1</v>
      </c>
    </row>
    <row r="210" spans="1:3" x14ac:dyDescent="0.25">
      <c r="A210" s="19">
        <v>85.225990374137979</v>
      </c>
      <c r="B210" s="21">
        <v>134.89854840303357</v>
      </c>
      <c r="C210" s="19">
        <v>1</v>
      </c>
    </row>
    <row r="211" spans="1:3" x14ac:dyDescent="0.25">
      <c r="A211" s="19">
        <v>107.26167372263893</v>
      </c>
      <c r="B211" s="21">
        <v>93.837780116116278</v>
      </c>
      <c r="C211" s="19">
        <v>1</v>
      </c>
    </row>
    <row r="212" spans="1:3" x14ac:dyDescent="0.25">
      <c r="A212" s="19">
        <v>103.14836811277573</v>
      </c>
      <c r="B212" s="21">
        <v>37.826789155736009</v>
      </c>
      <c r="C212" s="19">
        <v>1</v>
      </c>
    </row>
    <row r="213" spans="1:3" x14ac:dyDescent="0.25">
      <c r="A213" s="19">
        <v>109.22422227727614</v>
      </c>
      <c r="B213" s="21">
        <v>48.619790371356217</v>
      </c>
      <c r="C213" s="19">
        <v>1</v>
      </c>
    </row>
    <row r="214" spans="1:3" x14ac:dyDescent="0.25">
      <c r="A214" s="19">
        <v>109.59078287744114</v>
      </c>
      <c r="B214" s="21">
        <v>108.4736997538572</v>
      </c>
      <c r="C214" s="19">
        <v>1</v>
      </c>
    </row>
    <row r="215" spans="1:3" x14ac:dyDescent="0.25">
      <c r="A215" s="19">
        <v>82.782618988361534</v>
      </c>
      <c r="B215" s="21">
        <v>75.824139404380603</v>
      </c>
      <c r="C215" s="19">
        <v>1</v>
      </c>
    </row>
    <row r="216" spans="1:3" x14ac:dyDescent="0.25">
      <c r="A216" s="19">
        <v>99.383953546841838</v>
      </c>
      <c r="B216" s="21">
        <v>115.98758706502029</v>
      </c>
      <c r="C216" s="19">
        <v>0</v>
      </c>
    </row>
    <row r="217" spans="1:3" x14ac:dyDescent="0.25">
      <c r="A217" s="19">
        <v>105.52541259771111</v>
      </c>
      <c r="B217" s="21">
        <v>137.34691382882514</v>
      </c>
      <c r="C217" s="19">
        <v>1</v>
      </c>
    </row>
    <row r="218" spans="1:3" x14ac:dyDescent="0.25">
      <c r="A218" s="19">
        <v>104.96671886803648</v>
      </c>
      <c r="B218" s="21">
        <v>110.14783199044888</v>
      </c>
      <c r="C218" s="19">
        <v>1</v>
      </c>
    </row>
    <row r="219" spans="1:3" x14ac:dyDescent="0.25">
      <c r="A219" s="19">
        <v>93.349924665994479</v>
      </c>
      <c r="B219" s="21">
        <v>118.87376210893322</v>
      </c>
      <c r="C219" s="19">
        <v>0</v>
      </c>
    </row>
    <row r="220" spans="1:3" x14ac:dyDescent="0.25">
      <c r="A220" s="19">
        <v>110.11996248710106</v>
      </c>
      <c r="B220" s="21">
        <v>82.57108844970962</v>
      </c>
      <c r="C220" s="19">
        <v>1</v>
      </c>
    </row>
    <row r="221" spans="1:3" x14ac:dyDescent="0.25">
      <c r="A221" s="19">
        <v>95.57749711085053</v>
      </c>
      <c r="B221" s="21">
        <v>77.157448376050112</v>
      </c>
      <c r="C221" s="19">
        <v>0</v>
      </c>
    </row>
    <row r="222" spans="1:3" x14ac:dyDescent="0.25">
      <c r="A222" s="19">
        <v>73.591691319206632</v>
      </c>
      <c r="B222" s="21">
        <v>42.291544951845367</v>
      </c>
      <c r="C222" s="19">
        <v>1</v>
      </c>
    </row>
    <row r="223" spans="1:3" x14ac:dyDescent="0.25">
      <c r="A223" s="19">
        <v>88.900894355960475</v>
      </c>
      <c r="B223" s="21">
        <v>129.95470117798669</v>
      </c>
      <c r="C223" s="19">
        <v>1</v>
      </c>
    </row>
    <row r="224" spans="1:3" x14ac:dyDescent="0.25">
      <c r="A224" s="19">
        <v>107.07072168111922</v>
      </c>
      <c r="B224" s="21">
        <v>85.385248908388974</v>
      </c>
      <c r="C224" s="19">
        <v>0</v>
      </c>
    </row>
    <row r="225" spans="1:3" x14ac:dyDescent="0.25">
      <c r="A225" s="19">
        <v>103.6445749409741</v>
      </c>
      <c r="B225" s="21">
        <v>80.44775572327741</v>
      </c>
      <c r="C225" s="19">
        <v>0</v>
      </c>
    </row>
    <row r="226" spans="1:3" x14ac:dyDescent="0.25">
      <c r="A226" s="19">
        <v>106.33438839501075</v>
      </c>
      <c r="B226" s="21">
        <v>140.2068306780258</v>
      </c>
      <c r="C226" s="19">
        <v>0</v>
      </c>
    </row>
    <row r="227" spans="1:3" x14ac:dyDescent="0.25">
      <c r="A227" s="19">
        <v>85.683637956577201</v>
      </c>
      <c r="B227" s="21">
        <v>114.52314802680446</v>
      </c>
      <c r="C227" s="19">
        <v>0</v>
      </c>
    </row>
    <row r="228" spans="1:3" x14ac:dyDescent="0.25">
      <c r="A228" s="19">
        <v>110.32535917813325</v>
      </c>
      <c r="B228" s="21">
        <v>31.968487917326204</v>
      </c>
      <c r="C228" s="19">
        <v>1</v>
      </c>
    </row>
    <row r="229" spans="1:3" x14ac:dyDescent="0.25">
      <c r="A229" s="19">
        <v>116.88079571584603</v>
      </c>
      <c r="B229" s="21">
        <v>72.349847663494117</v>
      </c>
      <c r="C229" s="19">
        <v>1</v>
      </c>
    </row>
    <row r="230" spans="1:3" x14ac:dyDescent="0.25">
      <c r="A230" s="19">
        <v>100.2418435998374</v>
      </c>
      <c r="B230" s="21">
        <v>34.321890157082919</v>
      </c>
      <c r="C230" s="19">
        <v>1</v>
      </c>
    </row>
    <row r="231" spans="1:3" x14ac:dyDescent="0.25">
      <c r="A231" s="19">
        <v>72.979733274220692</v>
      </c>
      <c r="B231" s="21">
        <v>113.48768936459682</v>
      </c>
      <c r="C231" s="19">
        <v>0</v>
      </c>
    </row>
    <row r="232" spans="1:3" x14ac:dyDescent="0.25">
      <c r="A232" s="19">
        <v>95.735813880197782</v>
      </c>
      <c r="B232" s="21">
        <v>92.471108912641483</v>
      </c>
      <c r="C232" s="19">
        <v>1</v>
      </c>
    </row>
    <row r="233" spans="1:3" x14ac:dyDescent="0.25">
      <c r="A233" s="19">
        <v>109.04446534199229</v>
      </c>
      <c r="B233" s="21">
        <v>106.98277180806656</v>
      </c>
      <c r="C233" s="19">
        <v>1</v>
      </c>
    </row>
    <row r="234" spans="1:3" x14ac:dyDescent="0.25">
      <c r="A234" s="19">
        <v>129.59762825876135</v>
      </c>
      <c r="B234" s="21">
        <v>18.409601752447912</v>
      </c>
      <c r="C234" s="19">
        <v>1</v>
      </c>
    </row>
    <row r="235" spans="1:3" x14ac:dyDescent="0.25">
      <c r="A235" s="19">
        <v>97.643419916587874</v>
      </c>
      <c r="B235" s="21">
        <v>131.08168438282667</v>
      </c>
      <c r="C235" s="19">
        <v>0</v>
      </c>
    </row>
    <row r="236" spans="1:3" x14ac:dyDescent="0.25">
      <c r="A236" s="19">
        <v>127.02491438271107</v>
      </c>
      <c r="B236" s="21">
        <v>112.69490093881836</v>
      </c>
      <c r="C236" s="19">
        <v>1</v>
      </c>
    </row>
    <row r="237" spans="1:3" x14ac:dyDescent="0.25">
      <c r="A237" s="19">
        <v>82.5007483375243</v>
      </c>
      <c r="B237" s="21">
        <v>123.50964755977564</v>
      </c>
      <c r="C237" s="19">
        <v>0</v>
      </c>
    </row>
    <row r="238" spans="1:3" x14ac:dyDescent="0.25">
      <c r="A238" s="19">
        <v>90.284506000239361</v>
      </c>
      <c r="B238" s="21">
        <v>149.42017103052711</v>
      </c>
      <c r="C238" s="19">
        <v>0</v>
      </c>
    </row>
    <row r="239" spans="1:3" x14ac:dyDescent="0.25">
      <c r="A239" s="19">
        <v>98.748145739438058</v>
      </c>
      <c r="B239" s="21">
        <v>82.224062586915494</v>
      </c>
      <c r="C239" s="19">
        <v>1</v>
      </c>
    </row>
    <row r="240" spans="1:3" x14ac:dyDescent="0.25">
      <c r="A240" s="19">
        <v>88.161168971198066</v>
      </c>
      <c r="B240" s="21">
        <v>114.87870334295999</v>
      </c>
      <c r="C240" s="19">
        <v>0</v>
      </c>
    </row>
    <row r="241" spans="1:3" x14ac:dyDescent="0.25">
      <c r="A241" s="19">
        <v>100.59457646216644</v>
      </c>
      <c r="B241" s="21">
        <v>124.48987278484331</v>
      </c>
      <c r="C241" s="19">
        <v>0</v>
      </c>
    </row>
    <row r="242" spans="1:3" x14ac:dyDescent="0.25">
      <c r="A242" s="19">
        <v>109.81327400965422</v>
      </c>
      <c r="B242" s="21">
        <v>146.67245405001603</v>
      </c>
      <c r="C242" s="19">
        <v>0</v>
      </c>
    </row>
    <row r="243" spans="1:3" x14ac:dyDescent="0.25">
      <c r="A243" s="19">
        <v>103.01028788002949</v>
      </c>
      <c r="B243" s="21">
        <v>55.221705729808775</v>
      </c>
      <c r="C243" s="19">
        <v>0</v>
      </c>
    </row>
    <row r="244" spans="1:3" x14ac:dyDescent="0.25">
      <c r="A244" s="19">
        <v>107.147716788748</v>
      </c>
      <c r="B244" s="21">
        <v>124.24833525934714</v>
      </c>
      <c r="C244" s="19">
        <v>0</v>
      </c>
    </row>
    <row r="245" spans="1:3" x14ac:dyDescent="0.25">
      <c r="A245" s="19">
        <v>111.13793105295689</v>
      </c>
      <c r="B245" s="21">
        <v>108.84724194863151</v>
      </c>
      <c r="C245" s="19">
        <v>1</v>
      </c>
    </row>
    <row r="246" spans="1:3" x14ac:dyDescent="0.25">
      <c r="A246" s="19">
        <v>88.779579156990934</v>
      </c>
      <c r="B246" s="21">
        <v>89.88157120738768</v>
      </c>
      <c r="C246" s="19">
        <v>0</v>
      </c>
    </row>
    <row r="247" spans="1:3" x14ac:dyDescent="0.25">
      <c r="A247" s="19">
        <v>124.43237280410567</v>
      </c>
      <c r="B247" s="21">
        <v>51.452760135559267</v>
      </c>
      <c r="C247" s="19">
        <v>1</v>
      </c>
    </row>
    <row r="248" spans="1:3" x14ac:dyDescent="0.25">
      <c r="A248" s="19">
        <v>75.148349708386363</v>
      </c>
      <c r="B248" s="21">
        <v>77.597517927865979</v>
      </c>
      <c r="C248" s="19">
        <v>1</v>
      </c>
    </row>
    <row r="249" spans="1:3" x14ac:dyDescent="0.25">
      <c r="A249" s="19">
        <v>115.97562486353777</v>
      </c>
      <c r="B249" s="21">
        <v>49.339811352778149</v>
      </c>
      <c r="C249" s="19">
        <v>1</v>
      </c>
    </row>
    <row r="250" spans="1:3" x14ac:dyDescent="0.25">
      <c r="A250" s="19">
        <v>86.145710117045923</v>
      </c>
      <c r="B250" s="21">
        <v>40.180863783178587</v>
      </c>
      <c r="C250" s="19">
        <v>0</v>
      </c>
    </row>
    <row r="251" spans="1:3" x14ac:dyDescent="0.25">
      <c r="A251" s="19">
        <v>93.594182113693122</v>
      </c>
      <c r="B251" s="21">
        <v>112.18583220196787</v>
      </c>
      <c r="C251" s="19">
        <v>1</v>
      </c>
    </row>
    <row r="252" spans="1:3" x14ac:dyDescent="0.25">
      <c r="A252" s="19">
        <v>99.734772899780495</v>
      </c>
      <c r="B252" s="21">
        <v>46.768661969583547</v>
      </c>
      <c r="C252" s="19">
        <v>1</v>
      </c>
    </row>
    <row r="253" spans="1:3" x14ac:dyDescent="0.25">
      <c r="A253" s="19">
        <v>98.206632961074547</v>
      </c>
      <c r="B253" s="21">
        <v>44.733734125008439</v>
      </c>
      <c r="C253" s="19">
        <v>1</v>
      </c>
    </row>
    <row r="254" spans="1:3" x14ac:dyDescent="0.25">
      <c r="A254" s="19">
        <v>102.86326124073754</v>
      </c>
      <c r="B254" s="21">
        <v>73.507057120216203</v>
      </c>
      <c r="C254" s="19">
        <v>1</v>
      </c>
    </row>
    <row r="255" spans="1:3" x14ac:dyDescent="0.25">
      <c r="A255" s="19">
        <v>90.750016100086185</v>
      </c>
      <c r="B255" s="21">
        <v>145.88977148380894</v>
      </c>
      <c r="C255" s="19">
        <v>0</v>
      </c>
    </row>
    <row r="256" spans="1:3" x14ac:dyDescent="0.25">
      <c r="A256" s="19">
        <v>96.232608969651807</v>
      </c>
      <c r="B256" s="21">
        <v>80.691382835678795</v>
      </c>
      <c r="C256" s="19">
        <v>0</v>
      </c>
    </row>
    <row r="257" spans="1:3" x14ac:dyDescent="0.25">
      <c r="A257" s="19">
        <v>115.37845568851989</v>
      </c>
      <c r="B257" s="21">
        <v>100.98090579750958</v>
      </c>
      <c r="C257" s="19">
        <v>1</v>
      </c>
    </row>
    <row r="258" spans="1:3" x14ac:dyDescent="0.25">
      <c r="A258" s="19">
        <v>92.57515891607261</v>
      </c>
      <c r="B258" s="21">
        <v>87.853010764260063</v>
      </c>
      <c r="C258" s="19">
        <v>0</v>
      </c>
    </row>
    <row r="259" spans="1:3" x14ac:dyDescent="0.25">
      <c r="A259" s="19">
        <v>87.851743812338086</v>
      </c>
      <c r="B259" s="21">
        <v>115.82609026827323</v>
      </c>
      <c r="C259" s="19">
        <v>0</v>
      </c>
    </row>
    <row r="260" spans="1:3" x14ac:dyDescent="0.25">
      <c r="A260" s="19">
        <v>88.498907986840521</v>
      </c>
      <c r="B260" s="21">
        <v>74.39422585758345</v>
      </c>
      <c r="C260" s="19">
        <v>0</v>
      </c>
    </row>
    <row r="261" spans="1:3" x14ac:dyDescent="0.25">
      <c r="A261" s="19">
        <v>91.01850002980089</v>
      </c>
      <c r="B261" s="21">
        <v>120.812411107796</v>
      </c>
      <c r="C261" s="19">
        <v>1</v>
      </c>
    </row>
    <row r="262" spans="1:3" x14ac:dyDescent="0.25">
      <c r="A262" s="19">
        <v>92.220653162057175</v>
      </c>
      <c r="B262" s="21">
        <v>78.407301896722302</v>
      </c>
      <c r="C262" s="19">
        <v>0</v>
      </c>
    </row>
    <row r="263" spans="1:3" x14ac:dyDescent="0.25">
      <c r="A263" s="19">
        <v>103.42989296234427</v>
      </c>
      <c r="B263" s="21">
        <v>83.963569537023957</v>
      </c>
      <c r="C263" s="19">
        <v>0</v>
      </c>
    </row>
    <row r="264" spans="1:3" x14ac:dyDescent="0.25">
      <c r="A264" s="19">
        <v>82.204347052205577</v>
      </c>
      <c r="B264" s="21">
        <v>109.00842415349182</v>
      </c>
      <c r="C264" s="19">
        <v>0</v>
      </c>
    </row>
    <row r="265" spans="1:3" x14ac:dyDescent="0.25">
      <c r="A265" s="19">
        <v>75.262370884221653</v>
      </c>
      <c r="B265" s="21">
        <v>96.126743261507855</v>
      </c>
      <c r="C265" s="19">
        <v>1</v>
      </c>
    </row>
    <row r="266" spans="1:3" x14ac:dyDescent="0.25">
      <c r="A266" s="19">
        <v>115.25455953753035</v>
      </c>
      <c r="B266" s="21">
        <v>169.28572624114872</v>
      </c>
      <c r="C266" s="19">
        <v>0</v>
      </c>
    </row>
    <row r="267" spans="1:3" x14ac:dyDescent="0.25">
      <c r="A267" s="19">
        <v>113.18101235786031</v>
      </c>
      <c r="B267" s="21">
        <v>103.46535727389956</v>
      </c>
      <c r="C267" s="19">
        <v>1</v>
      </c>
    </row>
    <row r="268" spans="1:3" x14ac:dyDescent="0.25">
      <c r="A268" s="19">
        <v>95.4186312880353</v>
      </c>
      <c r="B268" s="21">
        <v>110.67676866967871</v>
      </c>
      <c r="C268" s="19">
        <v>1</v>
      </c>
    </row>
    <row r="269" spans="1:3" x14ac:dyDescent="0.25">
      <c r="A269" s="19">
        <v>105.22917649407097</v>
      </c>
      <c r="B269" s="21">
        <v>64.98096416211223</v>
      </c>
      <c r="C269" s="19">
        <v>0</v>
      </c>
    </row>
    <row r="270" spans="1:3" x14ac:dyDescent="0.25">
      <c r="A270" s="19">
        <v>103.21335474164377</v>
      </c>
      <c r="B270" s="21">
        <v>95.691735804063782</v>
      </c>
      <c r="C270" s="19">
        <v>0</v>
      </c>
    </row>
    <row r="271" spans="1:3" x14ac:dyDescent="0.25">
      <c r="A271" s="19">
        <v>90.579819305824884</v>
      </c>
      <c r="B271" s="21">
        <v>88.639148111293537</v>
      </c>
      <c r="C271" s="19">
        <v>0</v>
      </c>
    </row>
    <row r="272" spans="1:3" x14ac:dyDescent="0.25">
      <c r="A272" s="19">
        <v>83.196103324755967</v>
      </c>
      <c r="B272" s="21">
        <v>59.098420331272294</v>
      </c>
      <c r="C272" s="19">
        <v>1</v>
      </c>
    </row>
    <row r="273" spans="1:3" x14ac:dyDescent="0.25">
      <c r="A273" s="19">
        <v>100.94817774858362</v>
      </c>
      <c r="B273" s="21">
        <v>154.2932841315575</v>
      </c>
      <c r="C273" s="19">
        <v>1</v>
      </c>
    </row>
    <row r="274" spans="1:3" x14ac:dyDescent="0.25">
      <c r="A274" s="19">
        <v>90.429168871482602</v>
      </c>
      <c r="B274" s="21">
        <v>55.586826038078755</v>
      </c>
      <c r="C274" s="19">
        <v>0</v>
      </c>
    </row>
    <row r="275" spans="1:3" x14ac:dyDescent="0.25">
      <c r="A275" s="19">
        <v>106.10241595561524</v>
      </c>
      <c r="B275" s="21">
        <v>47.150561880608841</v>
      </c>
      <c r="C275" s="19">
        <v>1</v>
      </c>
    </row>
    <row r="276" spans="1:3" x14ac:dyDescent="0.25">
      <c r="A276" s="19">
        <v>78.002138117032956</v>
      </c>
      <c r="B276" s="21">
        <v>97.416841475379528</v>
      </c>
      <c r="C276" s="19">
        <v>0</v>
      </c>
    </row>
    <row r="277" spans="1:3" x14ac:dyDescent="0.25">
      <c r="A277" s="19">
        <v>105.8350710001356</v>
      </c>
      <c r="B277" s="21">
        <v>98.923049864030375</v>
      </c>
      <c r="C277" s="19">
        <v>0</v>
      </c>
    </row>
    <row r="278" spans="1:3" x14ac:dyDescent="0.25">
      <c r="A278" s="19">
        <v>96.099514591065514</v>
      </c>
      <c r="B278" s="21">
        <v>113.65907966984825</v>
      </c>
      <c r="C278" s="19">
        <v>0</v>
      </c>
    </row>
    <row r="279" spans="1:3" x14ac:dyDescent="0.25">
      <c r="A279" s="19">
        <v>98.134410118141631</v>
      </c>
      <c r="B279" s="21">
        <v>104.06622708090015</v>
      </c>
      <c r="C279" s="19">
        <v>0</v>
      </c>
    </row>
    <row r="280" spans="1:3" x14ac:dyDescent="0.25">
      <c r="A280" s="19">
        <v>121.80628676186693</v>
      </c>
      <c r="B280" s="21">
        <v>141.76521457005668</v>
      </c>
      <c r="C280" s="19">
        <v>0</v>
      </c>
    </row>
    <row r="281" spans="1:3" x14ac:dyDescent="0.25">
      <c r="A281" s="19">
        <v>85.564507565197758</v>
      </c>
      <c r="B281" s="21">
        <v>107.58920291551294</v>
      </c>
      <c r="C281" s="19">
        <v>0</v>
      </c>
    </row>
    <row r="282" spans="1:3" x14ac:dyDescent="0.25">
      <c r="A282" s="19">
        <v>112.48451964362255</v>
      </c>
      <c r="B282" s="21">
        <v>70.168830563645344</v>
      </c>
      <c r="C282" s="19">
        <v>1</v>
      </c>
    </row>
    <row r="283" spans="1:3" x14ac:dyDescent="0.25">
      <c r="A283" s="19">
        <v>91.80004791735405</v>
      </c>
      <c r="B283" s="21">
        <v>123.27003336701151</v>
      </c>
      <c r="C283" s="19">
        <v>1</v>
      </c>
    </row>
    <row r="284" spans="1:3" x14ac:dyDescent="0.25">
      <c r="A284" s="19">
        <v>83.438027750189661</v>
      </c>
      <c r="B284" s="21">
        <v>105.90370161989701</v>
      </c>
      <c r="C284" s="19">
        <v>0</v>
      </c>
    </row>
    <row r="285" spans="1:3" x14ac:dyDescent="0.25">
      <c r="A285" s="19">
        <v>94.211562559284843</v>
      </c>
      <c r="B285" s="21">
        <v>104.44895099206555</v>
      </c>
      <c r="C285" s="19">
        <v>0</v>
      </c>
    </row>
    <row r="286" spans="1:3" x14ac:dyDescent="0.25">
      <c r="A286" s="19">
        <v>112.24587555251676</v>
      </c>
      <c r="B286" s="21">
        <v>48.04929871357502</v>
      </c>
      <c r="C286" s="19">
        <v>1</v>
      </c>
    </row>
    <row r="287" spans="1:3" x14ac:dyDescent="0.25">
      <c r="A287" s="19">
        <v>125.63409323892792</v>
      </c>
      <c r="B287" s="21">
        <v>86.114857758981501</v>
      </c>
      <c r="C287" s="19">
        <v>1</v>
      </c>
    </row>
    <row r="288" spans="1:3" x14ac:dyDescent="0.25">
      <c r="A288" s="19">
        <v>101.80216178925681</v>
      </c>
      <c r="B288" s="21">
        <v>171.87947767136902</v>
      </c>
      <c r="C288" s="19">
        <v>1</v>
      </c>
    </row>
    <row r="289" spans="1:3" x14ac:dyDescent="0.25">
      <c r="A289" s="19">
        <v>121.31594431177191</v>
      </c>
      <c r="B289" s="21">
        <v>162.78722904905038</v>
      </c>
      <c r="C289" s="19">
        <v>0</v>
      </c>
    </row>
    <row r="290" spans="1:3" x14ac:dyDescent="0.25">
      <c r="A290" s="19">
        <v>105.32433337351381</v>
      </c>
      <c r="B290" s="21">
        <v>124.82020520343214</v>
      </c>
      <c r="C290" s="19">
        <v>1</v>
      </c>
    </row>
    <row r="291" spans="1:3" x14ac:dyDescent="0.25">
      <c r="A291" s="19">
        <v>104.56845521179845</v>
      </c>
      <c r="B291" s="21">
        <v>89.192841144231622</v>
      </c>
      <c r="C291" s="19">
        <v>1</v>
      </c>
    </row>
    <row r="292" spans="1:3" x14ac:dyDescent="0.25">
      <c r="A292" s="19">
        <v>101.44225248791666</v>
      </c>
      <c r="B292" s="21">
        <v>50.620796901491069</v>
      </c>
      <c r="C292" s="19">
        <v>0</v>
      </c>
    </row>
    <row r="293" spans="1:3" x14ac:dyDescent="0.25">
      <c r="A293" s="19">
        <v>112.93386164025915</v>
      </c>
      <c r="B293" s="21">
        <v>186.7050544973155</v>
      </c>
      <c r="C293" s="19">
        <v>1</v>
      </c>
    </row>
    <row r="294" spans="1:3" x14ac:dyDescent="0.25">
      <c r="A294" s="19">
        <v>88.70806728572407</v>
      </c>
      <c r="B294" s="21">
        <v>94.262703173292721</v>
      </c>
      <c r="C294" s="19">
        <v>1</v>
      </c>
    </row>
    <row r="295" spans="1:3" x14ac:dyDescent="0.25">
      <c r="A295" s="19">
        <v>89.40680046862434</v>
      </c>
      <c r="B295" s="21">
        <v>119.61203816475685</v>
      </c>
      <c r="C295" s="19">
        <v>0</v>
      </c>
    </row>
    <row r="296" spans="1:3" x14ac:dyDescent="0.25">
      <c r="A296" s="19">
        <v>131.79172808951881</v>
      </c>
      <c r="B296" s="21">
        <v>13.265325833553232</v>
      </c>
      <c r="C296" s="19">
        <v>1</v>
      </c>
    </row>
    <row r="297" spans="1:3" x14ac:dyDescent="0.25">
      <c r="A297" s="19">
        <v>80.318333631905588</v>
      </c>
      <c r="B297" s="21">
        <v>134.20851171609303</v>
      </c>
      <c r="C297" s="19">
        <v>0</v>
      </c>
    </row>
    <row r="298" spans="1:3" x14ac:dyDescent="0.25">
      <c r="A298" s="19">
        <v>120.79060623047724</v>
      </c>
      <c r="B298" s="21">
        <v>135.0957278251739</v>
      </c>
      <c r="C298" s="19">
        <v>1</v>
      </c>
    </row>
    <row r="299" spans="1:3" x14ac:dyDescent="0.25">
      <c r="A299" s="19">
        <v>99.247290500672534</v>
      </c>
      <c r="B299" s="21">
        <v>101.8873158158446</v>
      </c>
      <c r="C299" s="19">
        <v>0</v>
      </c>
    </row>
    <row r="300" spans="1:3" x14ac:dyDescent="0.25">
      <c r="A300" s="19">
        <v>117.37538393307173</v>
      </c>
      <c r="B300" s="21">
        <v>27.134951933096307</v>
      </c>
      <c r="C300" s="19">
        <v>1</v>
      </c>
    </row>
    <row r="301" spans="1:3" x14ac:dyDescent="0.25">
      <c r="A301" s="19">
        <v>97.784331333063079</v>
      </c>
      <c r="B301" s="21">
        <v>155.30693576444298</v>
      </c>
      <c r="C301" s="19">
        <v>0</v>
      </c>
    </row>
  </sheetData>
  <pageMargins left="0.7" right="0.7" top="0.75" bottom="0.75" header="0.3" footer="0.3"/>
  <pageSetup orientation="landscape" verticalDpi="0" r:id="rId1"/>
  <headerFooter>
    <oddHeader>&amp;L2017-Schield-ASA&amp;CCompare Linear OLS with Logistic MLE
Binary Outcome; Continuous Predictor and Confounder&amp;RV1</oddHeader>
    <oddFooter>&amp;L&amp;F&amp;C&amp;A&amp;RBinary138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"/>
  <sheetViews>
    <sheetView showGridLines="0" view="pageLayout" zoomScaleNormal="100" workbookViewId="0">
      <selection activeCell="I10" sqref="I10"/>
    </sheetView>
  </sheetViews>
  <sheetFormatPr defaultRowHeight="15" x14ac:dyDescent="0.25"/>
  <cols>
    <col min="1" max="2" width="6.42578125" style="11" customWidth="1"/>
    <col min="3" max="3" width="5.140625" style="4" customWidth="1"/>
    <col min="4" max="4" width="2.85546875" style="4" customWidth="1"/>
    <col min="5" max="8" width="9.140625" style="4"/>
    <col min="9" max="9" width="13" style="4" bestFit="1" customWidth="1"/>
    <col min="10" max="11" width="12.28515625" style="4" bestFit="1" customWidth="1"/>
    <col min="12" max="13" width="9.140625" style="4"/>
    <col min="14" max="14" width="1.7109375" style="4" customWidth="1"/>
  </cols>
  <sheetData>
    <row r="1" spans="1:15" x14ac:dyDescent="0.25">
      <c r="A1" s="1" t="s">
        <v>3</v>
      </c>
      <c r="B1" s="1" t="s">
        <v>4</v>
      </c>
      <c r="C1" s="2" t="s">
        <v>6</v>
      </c>
      <c r="D1" s="3"/>
      <c r="F1" s="4" t="s">
        <v>45</v>
      </c>
    </row>
    <row r="2" spans="1:15" x14ac:dyDescent="0.25">
      <c r="A2" s="5">
        <v>112.72366084917687</v>
      </c>
      <c r="B2" s="6">
        <v>104.20555322309377</v>
      </c>
      <c r="C2" s="19">
        <v>1</v>
      </c>
      <c r="D2" s="3"/>
      <c r="E2" s="4" t="s">
        <v>34</v>
      </c>
      <c r="J2" s="4" t="s">
        <v>40</v>
      </c>
      <c r="O2" s="4"/>
    </row>
    <row r="3" spans="1:15" x14ac:dyDescent="0.25">
      <c r="A3" s="5">
        <v>107.09497207008403</v>
      </c>
      <c r="B3" s="6">
        <v>85.92839754560265</v>
      </c>
      <c r="C3" s="19">
        <v>1</v>
      </c>
      <c r="D3" s="3"/>
      <c r="E3" s="9">
        <f>INTERCEPT(C$1:C$301,A$1:A$301)</f>
        <v>-1.5784447930633645</v>
      </c>
      <c r="F3" s="4" t="str">
        <f ca="1">_xlfn.FORMULATEXT(E3)</f>
        <v>=INTERCEPT(C$1:C$301,A$1:A$301)</v>
      </c>
      <c r="J3" s="4">
        <v>-11.96</v>
      </c>
      <c r="O3" s="4"/>
    </row>
    <row r="4" spans="1:15" x14ac:dyDescent="0.25">
      <c r="A4" s="5">
        <v>102.86866518555397</v>
      </c>
      <c r="B4" s="6">
        <v>45.087227925155986</v>
      </c>
      <c r="C4" s="19">
        <v>0</v>
      </c>
      <c r="D4" s="3"/>
      <c r="E4" s="9">
        <f>SLOPE(C$1:C$301,A$1:A$301)</f>
        <v>2.078323200155377E-2</v>
      </c>
      <c r="F4" s="4" t="str">
        <f ca="1">_xlfn.FORMULATEXT(E4)</f>
        <v>=SLOPE(C$1:C$301,A$1:A$301)</v>
      </c>
      <c r="J4" s="4">
        <v>0.1196</v>
      </c>
      <c r="O4" s="4"/>
    </row>
    <row r="5" spans="1:15" x14ac:dyDescent="0.25">
      <c r="A5" s="5">
        <v>105.10746636051363</v>
      </c>
      <c r="B5" s="6">
        <v>124.52103090562963</v>
      </c>
      <c r="C5" s="19">
        <v>1</v>
      </c>
      <c r="D5" s="3"/>
      <c r="E5" s="9">
        <f>CORREL(A1:A301, C1:C301)</f>
        <v>0.57691359751513704</v>
      </c>
      <c r="F5" s="4" t="str">
        <f ca="1">_xlfn.FORMULATEXT(E5)</f>
        <v>=CORREL(A1:A301, C1:C301)</v>
      </c>
      <c r="O5" s="4"/>
    </row>
    <row r="6" spans="1:15" x14ac:dyDescent="0.25">
      <c r="A6" s="5">
        <v>78.254483777942227</v>
      </c>
      <c r="B6" s="6">
        <v>116.98844606523069</v>
      </c>
      <c r="C6" s="19">
        <v>0</v>
      </c>
      <c r="D6" s="3"/>
      <c r="E6" s="11">
        <f>MIN(A1:A301)</f>
        <v>68.528055934719902</v>
      </c>
      <c r="F6" s="4" t="str">
        <f ca="1">_xlfn.FORMULATEXT(E6)</f>
        <v>=MIN(A1:A301)</v>
      </c>
      <c r="I6" s="4">
        <f>-E3/E4</f>
        <v>75.947994659606309</v>
      </c>
      <c r="J6" s="4" t="s">
        <v>41</v>
      </c>
      <c r="O6" s="4"/>
    </row>
    <row r="7" spans="1:15" x14ac:dyDescent="0.25">
      <c r="A7" s="5">
        <v>86.544811293547269</v>
      </c>
      <c r="B7" s="6">
        <v>89.951037517806654</v>
      </c>
      <c r="C7" s="19">
        <v>0</v>
      </c>
      <c r="D7" s="3"/>
      <c r="E7" s="11">
        <f>MAX(A1:A301)</f>
        <v>132.85404505309742</v>
      </c>
      <c r="F7" s="4" t="str">
        <f ca="1">_xlfn.FORMULATEXT(E7)</f>
        <v>=MAX(A1:A301)</v>
      </c>
      <c r="I7" s="4">
        <f>-(E3-1)/E4</f>
        <v>124.06370639901427</v>
      </c>
      <c r="J7" s="4" t="s">
        <v>42</v>
      </c>
      <c r="O7" s="4"/>
    </row>
    <row r="8" spans="1:15" x14ac:dyDescent="0.25">
      <c r="A8" s="5">
        <v>119.62547850852528</v>
      </c>
      <c r="B8" s="6">
        <v>117.26170223647897</v>
      </c>
      <c r="C8" s="19">
        <v>1</v>
      </c>
      <c r="D8" s="3"/>
      <c r="O8" s="4"/>
    </row>
    <row r="9" spans="1:15" x14ac:dyDescent="0.25">
      <c r="A9" s="5">
        <v>115.58923426322437</v>
      </c>
      <c r="B9" s="6">
        <v>88.741996175126616</v>
      </c>
      <c r="C9" s="19">
        <v>1</v>
      </c>
      <c r="D9" s="3"/>
      <c r="O9" s="4"/>
    </row>
    <row r="10" spans="1:15" x14ac:dyDescent="0.25">
      <c r="A10" s="5">
        <v>80.997600863226154</v>
      </c>
      <c r="B10" s="6">
        <v>149.03316696294701</v>
      </c>
      <c r="C10" s="19">
        <v>0</v>
      </c>
      <c r="D10" s="3"/>
      <c r="F10" s="4" t="s">
        <v>37</v>
      </c>
      <c r="G10" s="4" t="s">
        <v>37</v>
      </c>
      <c r="O10" s="4"/>
    </row>
    <row r="11" spans="1:15" x14ac:dyDescent="0.25">
      <c r="A11" s="5">
        <v>118.14519805721642</v>
      </c>
      <c r="B11" s="6">
        <v>55.898583058480469</v>
      </c>
      <c r="C11" s="19">
        <v>1</v>
      </c>
      <c r="D11" s="3"/>
      <c r="E11" s="4" t="s">
        <v>1</v>
      </c>
      <c r="F11" s="4" t="s">
        <v>38</v>
      </c>
      <c r="G11" s="4" t="s">
        <v>39</v>
      </c>
      <c r="H11" s="8" t="s">
        <v>43</v>
      </c>
      <c r="J11" s="18"/>
      <c r="K11" s="18"/>
      <c r="O11" s="4"/>
    </row>
    <row r="12" spans="1:15" x14ac:dyDescent="0.25">
      <c r="A12" s="5">
        <v>85.711775359395759</v>
      </c>
      <c r="B12" s="6">
        <v>22.876373194684906</v>
      </c>
      <c r="C12" s="19">
        <v>1</v>
      </c>
      <c r="D12" s="3"/>
      <c r="E12" s="4">
        <v>60</v>
      </c>
      <c r="F12" s="18">
        <f>$E$3+E12*$E$4</f>
        <v>-0.3314508729701382</v>
      </c>
      <c r="G12" s="18">
        <f>1/(1+EXP(-$J$3-E12*$J$4))</f>
        <v>8.2931308919221985E-3</v>
      </c>
      <c r="H12" s="18">
        <f>(G12-F12)*100</f>
        <v>33.974400386206035</v>
      </c>
      <c r="J12" s="18"/>
      <c r="K12" s="18"/>
      <c r="O12" s="4"/>
    </row>
    <row r="13" spans="1:15" x14ac:dyDescent="0.25">
      <c r="A13" s="5">
        <v>125.18841686091739</v>
      </c>
      <c r="B13" s="6">
        <v>158.87082591527235</v>
      </c>
      <c r="C13" s="19">
        <v>1</v>
      </c>
      <c r="D13" s="3"/>
      <c r="E13" s="4">
        <v>65</v>
      </c>
      <c r="F13" s="18">
        <f t="shared" ref="F13:F33" si="0">E$3+E13*E$4</f>
        <v>-0.22753471296236949</v>
      </c>
      <c r="G13" s="18">
        <f t="shared" ref="G13:G29" si="1">1/(1+EXP(-J$3-E13*J$4))</f>
        <v>1.4979202738153001E-2</v>
      </c>
      <c r="H13" s="18">
        <f t="shared" ref="H13:H33" si="2">(G13-F13)*100</f>
        <v>24.251391570052249</v>
      </c>
      <c r="J13" s="18"/>
      <c r="K13" s="18"/>
      <c r="O13" s="4"/>
    </row>
    <row r="14" spans="1:15" x14ac:dyDescent="0.25">
      <c r="A14" s="5">
        <v>118.37949292559526</v>
      </c>
      <c r="B14" s="6">
        <v>88.270603893125838</v>
      </c>
      <c r="C14" s="19">
        <v>1</v>
      </c>
      <c r="D14" s="3"/>
      <c r="E14" s="4">
        <v>70</v>
      </c>
      <c r="F14" s="18">
        <f t="shared" si="0"/>
        <v>-0.12361855295460056</v>
      </c>
      <c r="G14" s="18">
        <f t="shared" si="1"/>
        <v>2.6909439906012102E-2</v>
      </c>
      <c r="H14" s="18">
        <f t="shared" si="2"/>
        <v>15.052799286061266</v>
      </c>
      <c r="J14" s="18"/>
      <c r="K14" s="18"/>
      <c r="O14" s="4"/>
    </row>
    <row r="15" spans="1:15" x14ac:dyDescent="0.25">
      <c r="A15" s="5">
        <v>116.13961351857878</v>
      </c>
      <c r="B15" s="6">
        <v>107.04220900107033</v>
      </c>
      <c r="C15" s="19">
        <v>0</v>
      </c>
      <c r="D15" s="3"/>
      <c r="E15" s="4">
        <v>75</v>
      </c>
      <c r="F15" s="18">
        <f t="shared" si="0"/>
        <v>-1.9702392946831848E-2</v>
      </c>
      <c r="G15" s="18">
        <f t="shared" si="1"/>
        <v>4.7879689849918868E-2</v>
      </c>
      <c r="H15" s="18">
        <f t="shared" si="2"/>
        <v>6.7582082796750704</v>
      </c>
      <c r="J15" s="18"/>
      <c r="K15" s="18"/>
      <c r="O15" s="4"/>
    </row>
    <row r="16" spans="1:15" x14ac:dyDescent="0.25">
      <c r="A16" s="5">
        <v>101.50109776374464</v>
      </c>
      <c r="B16" s="6">
        <v>131.56830640568836</v>
      </c>
      <c r="C16" s="19">
        <v>1</v>
      </c>
      <c r="D16" s="3"/>
      <c r="E16" s="4">
        <v>80</v>
      </c>
      <c r="F16" s="18">
        <f t="shared" si="0"/>
        <v>8.4213767060937084E-2</v>
      </c>
      <c r="G16" s="18">
        <f t="shared" si="1"/>
        <v>8.3784774267749787E-2</v>
      </c>
      <c r="H16" s="18">
        <f t="shared" si="2"/>
        <v>-4.2899279318729666E-2</v>
      </c>
      <c r="J16" s="18"/>
      <c r="K16" s="18"/>
      <c r="O16" s="4"/>
    </row>
    <row r="17" spans="1:15" x14ac:dyDescent="0.25">
      <c r="A17" s="5">
        <v>111.27253763635741</v>
      </c>
      <c r="B17" s="6">
        <v>155.42369659387293</v>
      </c>
      <c r="C17" s="19">
        <v>0</v>
      </c>
      <c r="D17" s="3"/>
      <c r="E17" s="4">
        <v>85</v>
      </c>
      <c r="F17" s="18">
        <f t="shared" si="0"/>
        <v>0.18812992706870602</v>
      </c>
      <c r="G17" s="18">
        <f t="shared" si="1"/>
        <v>0.14258301162200457</v>
      </c>
      <c r="H17" s="18">
        <f t="shared" si="2"/>
        <v>-4.5546915446701446</v>
      </c>
      <c r="J17" s="18"/>
      <c r="K17" s="18"/>
      <c r="O17" s="4"/>
    </row>
    <row r="18" spans="1:15" x14ac:dyDescent="0.25">
      <c r="A18" s="5">
        <v>115.10415067683944</v>
      </c>
      <c r="B18" s="6">
        <v>140.01972555005597</v>
      </c>
      <c r="C18" s="19">
        <v>1</v>
      </c>
      <c r="D18" s="3"/>
      <c r="E18" s="4">
        <v>90</v>
      </c>
      <c r="F18" s="18">
        <f t="shared" si="0"/>
        <v>0.29204608707647473</v>
      </c>
      <c r="G18" s="18">
        <f t="shared" si="1"/>
        <v>0.23218755843963973</v>
      </c>
      <c r="H18" s="18">
        <f t="shared" si="2"/>
        <v>-5.9858528636834993</v>
      </c>
      <c r="J18" s="18"/>
      <c r="K18" s="18"/>
      <c r="O18" s="4"/>
    </row>
    <row r="19" spans="1:15" x14ac:dyDescent="0.25">
      <c r="A19" s="5">
        <v>96.056261323712448</v>
      </c>
      <c r="B19" s="6">
        <v>66.146757697937261</v>
      </c>
      <c r="C19" s="19">
        <v>0</v>
      </c>
      <c r="D19" s="3"/>
      <c r="E19" s="4">
        <v>95</v>
      </c>
      <c r="F19" s="18">
        <f t="shared" si="0"/>
        <v>0.39596224708424366</v>
      </c>
      <c r="G19" s="18">
        <f t="shared" si="1"/>
        <v>0.35480139543681755</v>
      </c>
      <c r="H19" s="18">
        <f t="shared" si="2"/>
        <v>-4.1160851647426107</v>
      </c>
      <c r="J19" s="18"/>
      <c r="K19" s="18"/>
      <c r="O19" s="4"/>
    </row>
    <row r="20" spans="1:15" x14ac:dyDescent="0.25">
      <c r="A20" s="5">
        <v>124.77251841172972</v>
      </c>
      <c r="B20" s="6">
        <v>122.63871522532904</v>
      </c>
      <c r="C20" s="19">
        <v>1</v>
      </c>
      <c r="D20" s="3"/>
      <c r="E20" s="4">
        <v>100</v>
      </c>
      <c r="F20" s="18">
        <f t="shared" si="0"/>
        <v>0.49987840709201237</v>
      </c>
      <c r="G20" s="18">
        <f t="shared" si="1"/>
        <v>0.49999999999999956</v>
      </c>
      <c r="H20" s="18">
        <f t="shared" si="2"/>
        <v>1.2159290798718914E-2</v>
      </c>
      <c r="J20" s="18"/>
      <c r="K20" s="18"/>
      <c r="O20" s="4"/>
    </row>
    <row r="21" spans="1:15" x14ac:dyDescent="0.25">
      <c r="A21" s="5">
        <v>92.895379417353794</v>
      </c>
      <c r="B21" s="6">
        <v>52.021822569572365</v>
      </c>
      <c r="C21" s="19">
        <v>0</v>
      </c>
      <c r="D21" s="3"/>
      <c r="E21" s="4">
        <v>105</v>
      </c>
      <c r="F21" s="18">
        <f t="shared" si="0"/>
        <v>0.60379456709978152</v>
      </c>
      <c r="G21" s="18">
        <f t="shared" si="1"/>
        <v>0.64519860456318201</v>
      </c>
      <c r="H21" s="18">
        <f t="shared" si="2"/>
        <v>4.1404037463400485</v>
      </c>
      <c r="J21" s="18"/>
      <c r="K21" s="18"/>
      <c r="O21" s="4"/>
    </row>
    <row r="22" spans="1:15" x14ac:dyDescent="0.25">
      <c r="A22" s="5">
        <v>93.713466512749278</v>
      </c>
      <c r="B22" s="6">
        <v>83.964956504920295</v>
      </c>
      <c r="C22" s="19">
        <v>0</v>
      </c>
      <c r="D22" s="3"/>
      <c r="E22" s="4">
        <v>110</v>
      </c>
      <c r="F22" s="18">
        <f t="shared" si="0"/>
        <v>0.70771072710755023</v>
      </c>
      <c r="G22" s="18">
        <f t="shared" si="1"/>
        <v>0.76781244156035999</v>
      </c>
      <c r="H22" s="18">
        <f t="shared" si="2"/>
        <v>6.0101714452809762</v>
      </c>
      <c r="J22" s="18"/>
      <c r="K22" s="18"/>
      <c r="O22" s="4"/>
    </row>
    <row r="23" spans="1:15" x14ac:dyDescent="0.25">
      <c r="A23" s="5">
        <v>87.074283706611155</v>
      </c>
      <c r="B23" s="6">
        <v>79.165077059657179</v>
      </c>
      <c r="C23" s="19">
        <v>0</v>
      </c>
      <c r="D23" s="3"/>
      <c r="E23" s="4">
        <v>115</v>
      </c>
      <c r="F23" s="18">
        <f t="shared" si="0"/>
        <v>0.81162688711531894</v>
      </c>
      <c r="G23" s="18">
        <f t="shared" si="1"/>
        <v>0.85741698837799518</v>
      </c>
      <c r="H23" s="18">
        <f t="shared" si="2"/>
        <v>4.5790101262676242</v>
      </c>
      <c r="J23" s="18"/>
      <c r="K23" s="18"/>
      <c r="O23" s="4"/>
    </row>
    <row r="24" spans="1:15" x14ac:dyDescent="0.25">
      <c r="A24" s="5">
        <v>98.398997922185401</v>
      </c>
      <c r="B24" s="6">
        <v>173.69947410038566</v>
      </c>
      <c r="C24" s="19">
        <v>1</v>
      </c>
      <c r="D24" s="3"/>
      <c r="E24" s="4">
        <v>120</v>
      </c>
      <c r="F24" s="18">
        <f t="shared" si="0"/>
        <v>0.91554304712308809</v>
      </c>
      <c r="G24" s="18">
        <f t="shared" si="1"/>
        <v>0.91621522573225012</v>
      </c>
      <c r="H24" s="18">
        <f t="shared" si="2"/>
        <v>6.7217860916202188E-2</v>
      </c>
      <c r="J24" s="18"/>
      <c r="K24" s="18"/>
      <c r="O24" s="4"/>
    </row>
    <row r="25" spans="1:15" x14ac:dyDescent="0.25">
      <c r="A25" s="5">
        <v>109.70379289617539</v>
      </c>
      <c r="B25" s="6">
        <v>106.44878339469074</v>
      </c>
      <c r="C25" s="19">
        <v>1</v>
      </c>
      <c r="D25" s="3"/>
      <c r="E25" s="4">
        <v>125</v>
      </c>
      <c r="F25" s="18">
        <f t="shared" si="0"/>
        <v>1.0194592071308568</v>
      </c>
      <c r="G25" s="18">
        <f t="shared" si="1"/>
        <v>0.95212031015008103</v>
      </c>
      <c r="H25" s="18">
        <f t="shared" si="2"/>
        <v>-6.7338896980775775</v>
      </c>
      <c r="J25" s="18"/>
      <c r="K25" s="18"/>
      <c r="O25" s="4"/>
    </row>
    <row r="26" spans="1:15" x14ac:dyDescent="0.25">
      <c r="A26" s="5">
        <v>100.60798503823385</v>
      </c>
      <c r="B26" s="6">
        <v>121.59527270289161</v>
      </c>
      <c r="C26" s="19">
        <v>1</v>
      </c>
      <c r="D26" s="3"/>
      <c r="E26" s="4">
        <v>130</v>
      </c>
      <c r="F26" s="18">
        <f t="shared" si="0"/>
        <v>1.1233753671386255</v>
      </c>
      <c r="G26" s="18">
        <f t="shared" si="1"/>
        <v>0.97309056009398798</v>
      </c>
      <c r="H26" s="18">
        <f t="shared" si="2"/>
        <v>-15.028480704463753</v>
      </c>
      <c r="J26" s="18"/>
      <c r="K26" s="18"/>
      <c r="O26" s="4"/>
    </row>
    <row r="27" spans="1:15" x14ac:dyDescent="0.25">
      <c r="A27" s="5">
        <v>99.865334954602417</v>
      </c>
      <c r="B27" s="6">
        <v>99.027997537064422</v>
      </c>
      <c r="C27" s="19">
        <v>0</v>
      </c>
      <c r="D27" s="3"/>
      <c r="E27" s="4">
        <v>135</v>
      </c>
      <c r="F27" s="18">
        <f t="shared" si="0"/>
        <v>1.2272915271463942</v>
      </c>
      <c r="G27" s="18">
        <f t="shared" si="1"/>
        <v>0.98502079726184688</v>
      </c>
      <c r="H27" s="18">
        <f t="shared" si="2"/>
        <v>-24.227072988454733</v>
      </c>
      <c r="J27" s="18"/>
      <c r="K27" s="18"/>
      <c r="O27" s="4"/>
    </row>
    <row r="28" spans="1:15" x14ac:dyDescent="0.25">
      <c r="A28" s="5">
        <v>92.613463976614796</v>
      </c>
      <c r="B28" s="6">
        <v>112.29769892271233</v>
      </c>
      <c r="C28" s="19">
        <v>0</v>
      </c>
      <c r="D28" s="3"/>
      <c r="E28" s="4">
        <v>140</v>
      </c>
      <c r="F28" s="18">
        <f t="shared" si="0"/>
        <v>1.3312076871541634</v>
      </c>
      <c r="G28" s="18">
        <f t="shared" si="1"/>
        <v>0.99170686910807782</v>
      </c>
      <c r="H28" s="18">
        <f t="shared" si="2"/>
        <v>-33.950081804608558</v>
      </c>
      <c r="J28" s="18"/>
      <c r="K28" s="18"/>
      <c r="O28" s="4"/>
    </row>
    <row r="29" spans="1:15" x14ac:dyDescent="0.25">
      <c r="A29" s="5">
        <v>105.61032255347121</v>
      </c>
      <c r="B29" s="6">
        <v>114.28618213926697</v>
      </c>
      <c r="C29" s="19">
        <v>0</v>
      </c>
      <c r="D29" s="3"/>
      <c r="E29" s="4">
        <v>145</v>
      </c>
      <c r="F29" s="18">
        <f t="shared" si="0"/>
        <v>1.4351238471619321</v>
      </c>
      <c r="G29" s="18">
        <f t="shared" si="1"/>
        <v>0.99542243496586236</v>
      </c>
      <c r="H29" s="18">
        <f t="shared" si="2"/>
        <v>-43.970141219606973</v>
      </c>
      <c r="J29" s="18"/>
      <c r="K29" s="18"/>
      <c r="O29" s="4"/>
    </row>
    <row r="30" spans="1:15" x14ac:dyDescent="0.25">
      <c r="A30" s="5">
        <v>95.781637868246818</v>
      </c>
      <c r="B30" s="6">
        <v>112.87460593180828</v>
      </c>
      <c r="C30" s="19">
        <v>0</v>
      </c>
      <c r="D30" s="3"/>
      <c r="F30" s="18"/>
      <c r="G30" s="18"/>
      <c r="H30" s="18"/>
      <c r="J30" s="18"/>
      <c r="K30" s="18"/>
      <c r="O30" s="4"/>
    </row>
    <row r="31" spans="1:15" x14ac:dyDescent="0.25">
      <c r="A31" s="5">
        <v>79.419239200459785</v>
      </c>
      <c r="B31" s="6">
        <v>142.1074787927048</v>
      </c>
      <c r="C31" s="19">
        <v>0</v>
      </c>
      <c r="D31" s="3"/>
      <c r="F31" s="18"/>
      <c r="G31" s="18"/>
      <c r="H31" s="18"/>
      <c r="J31" s="18"/>
      <c r="K31" s="18"/>
      <c r="O31" s="4"/>
    </row>
    <row r="32" spans="1:15" x14ac:dyDescent="0.25">
      <c r="A32" s="5">
        <v>102.0609025873903</v>
      </c>
      <c r="B32" s="6">
        <v>120.77553973841307</v>
      </c>
      <c r="C32" s="19">
        <v>0</v>
      </c>
      <c r="D32" s="3"/>
      <c r="E32" s="4">
        <v>200</v>
      </c>
      <c r="F32" s="18">
        <f t="shared" si="0"/>
        <v>2.5782016072473892</v>
      </c>
      <c r="G32" s="18">
        <f>1/(1+EXP(-J$3-E32*J$4))</f>
        <v>0.99999360507847901</v>
      </c>
      <c r="H32" s="18">
        <f t="shared" si="2"/>
        <v>-157.82080021689103</v>
      </c>
      <c r="J32" s="18"/>
      <c r="K32" s="18"/>
      <c r="O32" s="4"/>
    </row>
    <row r="33" spans="1:15" x14ac:dyDescent="0.25">
      <c r="A33" s="5">
        <v>83.653717762911214</v>
      </c>
      <c r="B33" s="6">
        <v>111.80054087415776</v>
      </c>
      <c r="C33" s="19">
        <v>0</v>
      </c>
      <c r="D33" s="3"/>
      <c r="E33" s="4">
        <v>206</v>
      </c>
      <c r="F33" s="18">
        <f t="shared" si="0"/>
        <v>2.7029009992567117</v>
      </c>
      <c r="G33" s="18">
        <f>1/(1+EXP(-J$3-E33*J$4))</f>
        <v>0.99999687976775131</v>
      </c>
      <c r="H33" s="18">
        <f t="shared" si="2"/>
        <v>-170.29041194889604</v>
      </c>
      <c r="J33" s="18"/>
      <c r="K33" s="18"/>
      <c r="O33" s="4"/>
    </row>
    <row r="34" spans="1:15" x14ac:dyDescent="0.25">
      <c r="A34" s="5">
        <v>93.120485881482693</v>
      </c>
      <c r="B34" s="6">
        <v>78.922981528656209</v>
      </c>
      <c r="C34" s="19">
        <v>0</v>
      </c>
      <c r="D34" s="3"/>
      <c r="O34" s="4"/>
    </row>
    <row r="35" spans="1:15" x14ac:dyDescent="0.25">
      <c r="A35" s="5">
        <v>106.88052495576673</v>
      </c>
      <c r="B35" s="6">
        <v>129.77226927801172</v>
      </c>
      <c r="C35" s="19">
        <v>1</v>
      </c>
    </row>
    <row r="36" spans="1:15" x14ac:dyDescent="0.25">
      <c r="A36" s="5">
        <v>116.99669112859658</v>
      </c>
      <c r="B36" s="6">
        <v>131.126020547557</v>
      </c>
      <c r="C36" s="19">
        <v>1</v>
      </c>
    </row>
    <row r="37" spans="1:15" x14ac:dyDescent="0.25">
      <c r="A37" s="5">
        <v>103.32674390416182</v>
      </c>
      <c r="B37" s="6">
        <v>76.250514523767322</v>
      </c>
      <c r="C37" s="19">
        <v>1</v>
      </c>
    </row>
    <row r="38" spans="1:15" x14ac:dyDescent="0.25">
      <c r="A38" s="5">
        <v>98.171244763982173</v>
      </c>
      <c r="B38" s="6">
        <v>74.049345576988827</v>
      </c>
      <c r="C38" s="19">
        <v>1</v>
      </c>
    </row>
    <row r="39" spans="1:15" x14ac:dyDescent="0.25">
      <c r="A39" s="5">
        <v>78.604956263990104</v>
      </c>
      <c r="B39" s="6">
        <v>86.270450208715857</v>
      </c>
      <c r="C39" s="19">
        <v>0</v>
      </c>
    </row>
    <row r="40" spans="1:15" x14ac:dyDescent="0.25">
      <c r="A40" s="5">
        <v>109.29706369732173</v>
      </c>
      <c r="B40" s="6">
        <v>151.6262057706671</v>
      </c>
      <c r="C40" s="19">
        <v>1</v>
      </c>
    </row>
    <row r="41" spans="1:15" x14ac:dyDescent="0.25">
      <c r="A41" s="5">
        <v>97.331213565652973</v>
      </c>
      <c r="B41" s="6">
        <v>108.79783020547691</v>
      </c>
      <c r="C41" s="19">
        <v>0</v>
      </c>
    </row>
    <row r="42" spans="1:15" x14ac:dyDescent="0.25">
      <c r="A42" s="5">
        <v>104.22635716633084</v>
      </c>
      <c r="B42" s="6">
        <v>140.43814232893973</v>
      </c>
      <c r="C42" s="19">
        <v>1</v>
      </c>
    </row>
    <row r="43" spans="1:15" x14ac:dyDescent="0.25">
      <c r="A43" s="5">
        <v>98.901884903911878</v>
      </c>
      <c r="B43" s="6">
        <v>100.79872769329448</v>
      </c>
      <c r="C43" s="19">
        <v>1</v>
      </c>
    </row>
    <row r="44" spans="1:15" x14ac:dyDescent="0.25">
      <c r="A44" s="5">
        <v>106.76316662716332</v>
      </c>
      <c r="B44" s="6">
        <v>50.490161042207909</v>
      </c>
      <c r="C44" s="19">
        <v>0</v>
      </c>
    </row>
    <row r="45" spans="1:15" x14ac:dyDescent="0.25">
      <c r="A45" s="5">
        <v>76.424938240221437</v>
      </c>
      <c r="B45" s="6">
        <v>147.58596696792287</v>
      </c>
      <c r="C45" s="19">
        <v>0</v>
      </c>
    </row>
    <row r="46" spans="1:15" x14ac:dyDescent="0.25">
      <c r="A46" s="5">
        <v>100.01177169338722</v>
      </c>
      <c r="B46" s="6">
        <v>142.71113834963933</v>
      </c>
      <c r="C46" s="19">
        <v>1</v>
      </c>
    </row>
    <row r="47" spans="1:15" x14ac:dyDescent="0.25">
      <c r="A47" s="5">
        <v>92.386450034065916</v>
      </c>
      <c r="B47" s="6">
        <v>115.75047178631549</v>
      </c>
      <c r="C47" s="19">
        <v>0</v>
      </c>
    </row>
    <row r="48" spans="1:15" x14ac:dyDescent="0.25">
      <c r="A48" s="5">
        <v>77.261592451240489</v>
      </c>
      <c r="B48" s="6">
        <v>115.97924346361944</v>
      </c>
      <c r="C48" s="19">
        <v>0</v>
      </c>
    </row>
    <row r="49" spans="1:3" x14ac:dyDescent="0.25">
      <c r="A49" s="5">
        <v>70.56472175503508</v>
      </c>
      <c r="B49" s="6">
        <v>16.957358371071951</v>
      </c>
      <c r="C49" s="19">
        <v>0</v>
      </c>
    </row>
    <row r="50" spans="1:3" x14ac:dyDescent="0.25">
      <c r="A50" s="5">
        <v>84.060929623510148</v>
      </c>
      <c r="B50" s="6">
        <v>104.21645019657075</v>
      </c>
      <c r="C50" s="19">
        <v>1</v>
      </c>
    </row>
    <row r="51" spans="1:3" x14ac:dyDescent="0.25">
      <c r="A51" s="5">
        <v>93.803222999719182</v>
      </c>
      <c r="B51" s="6">
        <v>98.043737279325484</v>
      </c>
      <c r="C51" s="19">
        <v>1</v>
      </c>
    </row>
    <row r="52" spans="1:3" x14ac:dyDescent="0.25">
      <c r="A52" s="5">
        <v>82.22189777340823</v>
      </c>
      <c r="B52" s="6">
        <v>178.84995516172728</v>
      </c>
      <c r="C52" s="19">
        <v>0</v>
      </c>
    </row>
    <row r="53" spans="1:3" x14ac:dyDescent="0.25">
      <c r="A53" s="5">
        <v>108.18962389982404</v>
      </c>
      <c r="B53" s="6">
        <v>103.41428594810968</v>
      </c>
      <c r="C53" s="19">
        <v>1</v>
      </c>
    </row>
    <row r="54" spans="1:3" x14ac:dyDescent="0.25">
      <c r="A54" s="5">
        <v>88.776651065685044</v>
      </c>
      <c r="B54" s="6">
        <v>137.5210751752212</v>
      </c>
      <c r="C54" s="19">
        <v>1</v>
      </c>
    </row>
    <row r="55" spans="1:3" x14ac:dyDescent="0.25">
      <c r="A55" s="5">
        <v>111.49732184661843</v>
      </c>
      <c r="B55" s="6">
        <v>96.935507384362708</v>
      </c>
      <c r="C55" s="19">
        <v>1</v>
      </c>
    </row>
    <row r="56" spans="1:3" x14ac:dyDescent="0.25">
      <c r="A56" s="5">
        <v>103.67535913701713</v>
      </c>
      <c r="B56" s="6">
        <v>113.66719089640164</v>
      </c>
      <c r="C56" s="19">
        <v>1</v>
      </c>
    </row>
    <row r="57" spans="1:3" x14ac:dyDescent="0.25">
      <c r="A57" s="5">
        <v>89.267611681486187</v>
      </c>
      <c r="B57" s="6">
        <v>89.248868686518122</v>
      </c>
      <c r="C57" s="19">
        <v>0</v>
      </c>
    </row>
    <row r="58" spans="1:3" x14ac:dyDescent="0.25">
      <c r="A58" s="5">
        <v>110.6627720917915</v>
      </c>
      <c r="B58" s="6">
        <v>126.38466334235778</v>
      </c>
      <c r="C58" s="19">
        <v>1</v>
      </c>
    </row>
    <row r="59" spans="1:3" x14ac:dyDescent="0.25">
      <c r="A59" s="5">
        <v>95.221987619454097</v>
      </c>
      <c r="B59" s="6">
        <v>166.98289977908604</v>
      </c>
      <c r="C59" s="19">
        <v>0</v>
      </c>
    </row>
    <row r="60" spans="1:3" x14ac:dyDescent="0.25">
      <c r="A60" s="5">
        <v>101.82625530697466</v>
      </c>
      <c r="B60" s="6">
        <v>60.511297218508204</v>
      </c>
      <c r="C60" s="19">
        <v>0</v>
      </c>
    </row>
    <row r="61" spans="1:3" x14ac:dyDescent="0.25">
      <c r="A61" s="5">
        <v>119.22748871594544</v>
      </c>
      <c r="B61" s="6">
        <v>87.180472628065303</v>
      </c>
      <c r="C61" s="19">
        <v>1</v>
      </c>
    </row>
    <row r="62" spans="1:3" x14ac:dyDescent="0.25">
      <c r="A62" s="5">
        <v>112.45000696303217</v>
      </c>
      <c r="B62" s="6">
        <v>175.91918764515793</v>
      </c>
      <c r="C62" s="19">
        <v>1</v>
      </c>
    </row>
    <row r="63" spans="1:3" x14ac:dyDescent="0.25">
      <c r="A63" s="5">
        <v>94.056850979614893</v>
      </c>
      <c r="B63" s="6">
        <v>184.57450682571795</v>
      </c>
      <c r="C63" s="19">
        <v>0</v>
      </c>
    </row>
    <row r="64" spans="1:3" x14ac:dyDescent="0.25">
      <c r="A64" s="5">
        <v>80.722142800776453</v>
      </c>
      <c r="B64" s="6">
        <v>158.35181968478611</v>
      </c>
      <c r="C64" s="19">
        <v>0</v>
      </c>
    </row>
    <row r="65" spans="1:3" x14ac:dyDescent="0.25">
      <c r="A65" s="5">
        <v>103.02972290706246</v>
      </c>
      <c r="B65" s="6">
        <v>47.675985932844263</v>
      </c>
      <c r="C65" s="19">
        <v>1</v>
      </c>
    </row>
    <row r="66" spans="1:3" x14ac:dyDescent="0.25">
      <c r="A66" s="5">
        <v>98.324140161076741</v>
      </c>
      <c r="B66" s="6">
        <v>71.270712721080145</v>
      </c>
      <c r="C66" s="19">
        <v>1</v>
      </c>
    </row>
    <row r="67" spans="1:3" x14ac:dyDescent="0.25">
      <c r="A67" s="5">
        <v>100.88911333581495</v>
      </c>
      <c r="B67" s="6">
        <v>153.84358857183571</v>
      </c>
      <c r="C67" s="19">
        <v>0</v>
      </c>
    </row>
    <row r="68" spans="1:3" x14ac:dyDescent="0.25">
      <c r="A68" s="5">
        <v>100.30443229617646</v>
      </c>
      <c r="B68" s="6">
        <v>45.611185416552985</v>
      </c>
      <c r="C68" s="19">
        <v>0</v>
      </c>
    </row>
    <row r="69" spans="1:3" x14ac:dyDescent="0.25">
      <c r="A69" s="5">
        <v>104.23879221749003</v>
      </c>
      <c r="B69" s="6">
        <v>39.339135543608798</v>
      </c>
      <c r="C69" s="19">
        <v>0</v>
      </c>
    </row>
    <row r="70" spans="1:3" x14ac:dyDescent="0.25">
      <c r="A70" s="5">
        <v>107.38969010475877</v>
      </c>
      <c r="B70" s="6">
        <v>127.48932602143668</v>
      </c>
      <c r="C70" s="19">
        <v>1</v>
      </c>
    </row>
    <row r="71" spans="1:3" x14ac:dyDescent="0.25">
      <c r="A71" s="5">
        <v>109.34042170629864</v>
      </c>
      <c r="B71" s="6">
        <v>54.096287595050946</v>
      </c>
      <c r="C71" s="19">
        <v>1</v>
      </c>
    </row>
    <row r="72" spans="1:3" x14ac:dyDescent="0.25">
      <c r="A72" s="5">
        <v>119.98932115630217</v>
      </c>
      <c r="B72" s="6">
        <v>100.97172947631138</v>
      </c>
      <c r="C72" s="19">
        <v>1</v>
      </c>
    </row>
    <row r="73" spans="1:3" x14ac:dyDescent="0.25">
      <c r="A73" s="5">
        <v>120.24519881174686</v>
      </c>
      <c r="B73" s="6">
        <v>164.23935115517583</v>
      </c>
      <c r="C73" s="19">
        <v>1</v>
      </c>
    </row>
    <row r="74" spans="1:3" x14ac:dyDescent="0.25">
      <c r="A74" s="5">
        <v>82.775078639192827</v>
      </c>
      <c r="B74" s="6">
        <v>119.93831530814627</v>
      </c>
      <c r="C74" s="19">
        <v>0</v>
      </c>
    </row>
    <row r="75" spans="1:3" x14ac:dyDescent="0.25">
      <c r="A75" s="5">
        <v>99.043419805705952</v>
      </c>
      <c r="B75" s="6">
        <v>89.579954951725071</v>
      </c>
      <c r="C75" s="19">
        <v>1</v>
      </c>
    </row>
    <row r="76" spans="1:3" x14ac:dyDescent="0.25">
      <c r="A76" s="5">
        <v>94.326021651634647</v>
      </c>
      <c r="B76" s="6">
        <v>110.08896478165082</v>
      </c>
      <c r="C76" s="19">
        <v>0</v>
      </c>
    </row>
    <row r="77" spans="1:3" x14ac:dyDescent="0.25">
      <c r="A77" s="5">
        <v>109.98161202273749</v>
      </c>
      <c r="B77" s="6">
        <v>94.571568964087788</v>
      </c>
      <c r="C77" s="19">
        <v>1</v>
      </c>
    </row>
    <row r="78" spans="1:3" x14ac:dyDescent="0.25">
      <c r="A78" s="5">
        <v>106.3589687051217</v>
      </c>
      <c r="B78" s="6">
        <v>64.896446924039282</v>
      </c>
      <c r="C78" s="19">
        <v>0</v>
      </c>
    </row>
    <row r="79" spans="1:3" x14ac:dyDescent="0.25">
      <c r="A79" s="5">
        <v>117.88587298994182</v>
      </c>
      <c r="B79" s="6">
        <v>114.65159842676412</v>
      </c>
      <c r="C79" s="19">
        <v>1</v>
      </c>
    </row>
    <row r="80" spans="1:3" x14ac:dyDescent="0.25">
      <c r="A80" s="5">
        <v>79.897827877959386</v>
      </c>
      <c r="B80" s="6">
        <v>155.73350808713784</v>
      </c>
      <c r="C80" s="19">
        <v>0</v>
      </c>
    </row>
    <row r="81" spans="1:3" x14ac:dyDescent="0.25">
      <c r="A81" s="5">
        <v>103.52530228474868</v>
      </c>
      <c r="B81" s="6">
        <v>83.120368599594514</v>
      </c>
      <c r="C81" s="19">
        <v>0</v>
      </c>
    </row>
    <row r="82" spans="1:3" x14ac:dyDescent="0.25">
      <c r="A82" s="5">
        <v>90.386052354639233</v>
      </c>
      <c r="B82" s="6">
        <v>99.195038226699836</v>
      </c>
      <c r="C82" s="19">
        <v>0</v>
      </c>
    </row>
    <row r="83" spans="1:3" x14ac:dyDescent="0.25">
      <c r="A83" s="5">
        <v>81.785810730531267</v>
      </c>
      <c r="B83" s="6">
        <v>117.66543948732239</v>
      </c>
      <c r="C83" s="19">
        <v>0</v>
      </c>
    </row>
    <row r="84" spans="1:3" x14ac:dyDescent="0.25">
      <c r="A84" s="5">
        <v>115.99107984817118</v>
      </c>
      <c r="B84" s="6">
        <v>60.388666074143046</v>
      </c>
      <c r="C84" s="19">
        <v>1</v>
      </c>
    </row>
    <row r="85" spans="1:3" x14ac:dyDescent="0.25">
      <c r="A85" s="5">
        <v>108.75906714398477</v>
      </c>
      <c r="B85" s="6">
        <v>81.945692338836821</v>
      </c>
      <c r="C85" s="19">
        <v>1</v>
      </c>
    </row>
    <row r="86" spans="1:3" x14ac:dyDescent="0.25">
      <c r="A86" s="5">
        <v>114.64099598597059</v>
      </c>
      <c r="B86" s="6">
        <v>33.158137506076038</v>
      </c>
      <c r="C86" s="19">
        <v>1</v>
      </c>
    </row>
    <row r="87" spans="1:3" x14ac:dyDescent="0.25">
      <c r="A87" s="5">
        <v>107.57170736555231</v>
      </c>
      <c r="B87" s="6">
        <v>127.34397994921316</v>
      </c>
      <c r="C87" s="19">
        <v>1</v>
      </c>
    </row>
    <row r="88" spans="1:3" x14ac:dyDescent="0.25">
      <c r="A88" s="5">
        <v>71.359640856372025</v>
      </c>
      <c r="B88" s="6">
        <v>91.890381635181299</v>
      </c>
      <c r="C88" s="19">
        <v>0</v>
      </c>
    </row>
    <row r="89" spans="1:3" x14ac:dyDescent="0.25">
      <c r="A89" s="5">
        <v>94.970147986397649</v>
      </c>
      <c r="B89" s="6">
        <v>107.37709129480248</v>
      </c>
      <c r="C89" s="19">
        <v>1</v>
      </c>
    </row>
    <row r="90" spans="1:3" x14ac:dyDescent="0.25">
      <c r="A90" s="5">
        <v>96.540488999790824</v>
      </c>
      <c r="B90" s="6">
        <v>64.156174201529495</v>
      </c>
      <c r="C90" s="19">
        <v>1</v>
      </c>
    </row>
    <row r="91" spans="1:3" x14ac:dyDescent="0.25">
      <c r="A91" s="5">
        <v>88.91124524440221</v>
      </c>
      <c r="B91" s="6">
        <v>40.34589051262558</v>
      </c>
      <c r="C91" s="19">
        <v>0</v>
      </c>
    </row>
    <row r="92" spans="1:3" x14ac:dyDescent="0.25">
      <c r="A92" s="5">
        <v>68.528055934719902</v>
      </c>
      <c r="B92" s="6">
        <v>65.181748165554765</v>
      </c>
      <c r="C92" s="19">
        <v>0</v>
      </c>
    </row>
    <row r="93" spans="1:3" x14ac:dyDescent="0.25">
      <c r="A93" s="5">
        <v>102.20779687644549</v>
      </c>
      <c r="B93" s="6">
        <v>109.67142290949846</v>
      </c>
      <c r="C93" s="19">
        <v>1</v>
      </c>
    </row>
    <row r="94" spans="1:3" x14ac:dyDescent="0.25">
      <c r="A94" s="5">
        <v>88.637208436309592</v>
      </c>
      <c r="B94" s="6">
        <v>169.74343378014083</v>
      </c>
      <c r="C94" s="19">
        <v>0</v>
      </c>
    </row>
    <row r="95" spans="1:3" x14ac:dyDescent="0.25">
      <c r="A95" s="5">
        <v>102.80147732346886</v>
      </c>
      <c r="B95" s="6">
        <v>42.870023714090657</v>
      </c>
      <c r="C95" s="19">
        <v>0</v>
      </c>
    </row>
    <row r="96" spans="1:3" x14ac:dyDescent="0.25">
      <c r="A96" s="5">
        <v>104.94277164996601</v>
      </c>
      <c r="B96" s="6">
        <v>49.363418270659409</v>
      </c>
      <c r="C96" s="19">
        <v>1</v>
      </c>
    </row>
    <row r="97" spans="1:3" x14ac:dyDescent="0.25">
      <c r="A97" s="5">
        <v>84.966043049785611</v>
      </c>
      <c r="B97" s="6">
        <v>147.08533664799518</v>
      </c>
      <c r="C97" s="19">
        <v>1</v>
      </c>
    </row>
    <row r="98" spans="1:3" x14ac:dyDescent="0.25">
      <c r="A98" s="5">
        <v>118.54359757491008</v>
      </c>
      <c r="B98" s="6">
        <v>167.52439018139142</v>
      </c>
      <c r="C98" s="19">
        <v>0</v>
      </c>
    </row>
    <row r="99" spans="1:3" x14ac:dyDescent="0.25">
      <c r="A99" s="5">
        <v>98.545338328426226</v>
      </c>
      <c r="B99" s="6">
        <v>80.851458943607923</v>
      </c>
      <c r="C99" s="19">
        <v>0</v>
      </c>
    </row>
    <row r="100" spans="1:3" x14ac:dyDescent="0.25">
      <c r="A100" s="5">
        <v>96.324687351375346</v>
      </c>
      <c r="B100" s="6">
        <v>75.34158774494756</v>
      </c>
      <c r="C100" s="19">
        <v>1</v>
      </c>
    </row>
    <row r="101" spans="1:3" x14ac:dyDescent="0.25">
      <c r="A101" s="5">
        <v>118.89965673168393</v>
      </c>
      <c r="B101" s="6">
        <v>58.936737117699977</v>
      </c>
      <c r="C101" s="19">
        <v>1</v>
      </c>
    </row>
    <row r="102" spans="1:3" x14ac:dyDescent="0.25">
      <c r="A102" s="5">
        <v>89.965943609717115</v>
      </c>
      <c r="B102" s="6">
        <v>106.13267088543763</v>
      </c>
      <c r="C102" s="19">
        <v>0</v>
      </c>
    </row>
    <row r="103" spans="1:3" x14ac:dyDescent="0.25">
      <c r="A103" s="5">
        <v>105.73816708440384</v>
      </c>
      <c r="B103" s="6">
        <v>132.3330311184373</v>
      </c>
      <c r="C103" s="19">
        <v>1</v>
      </c>
    </row>
    <row r="104" spans="1:3" x14ac:dyDescent="0.25">
      <c r="A104" s="5">
        <v>110.60404944489849</v>
      </c>
      <c r="B104" s="6">
        <v>130.36617485391557</v>
      </c>
      <c r="C104" s="19">
        <v>0</v>
      </c>
    </row>
    <row r="105" spans="1:3" x14ac:dyDescent="0.25">
      <c r="A105" s="5">
        <v>105.49883418724721</v>
      </c>
      <c r="B105" s="6">
        <v>98.126081032619979</v>
      </c>
      <c r="C105" s="19">
        <v>1</v>
      </c>
    </row>
    <row r="106" spans="1:3" x14ac:dyDescent="0.25">
      <c r="A106" s="5">
        <v>95.321235998364756</v>
      </c>
      <c r="B106" s="6">
        <v>67.826463487786427</v>
      </c>
      <c r="C106" s="19">
        <v>0</v>
      </c>
    </row>
    <row r="107" spans="1:3" x14ac:dyDescent="0.25">
      <c r="A107" s="5">
        <v>94.506353468300048</v>
      </c>
      <c r="B107" s="6">
        <v>144.80853385438363</v>
      </c>
      <c r="C107" s="19">
        <v>1</v>
      </c>
    </row>
    <row r="108" spans="1:3" x14ac:dyDescent="0.25">
      <c r="A108" s="5">
        <v>91.901881139117307</v>
      </c>
      <c r="B108" s="6">
        <v>150.20035329208093</v>
      </c>
      <c r="C108" s="19">
        <v>1</v>
      </c>
    </row>
    <row r="109" spans="1:3" x14ac:dyDescent="0.25">
      <c r="A109" s="5">
        <v>104.00590056084289</v>
      </c>
      <c r="B109" s="6">
        <v>172.66359188392587</v>
      </c>
      <c r="C109" s="19">
        <v>0</v>
      </c>
    </row>
    <row r="110" spans="1:3" x14ac:dyDescent="0.25">
      <c r="A110" s="5">
        <v>124.36838628617863</v>
      </c>
      <c r="B110" s="6">
        <v>93.845570347119676</v>
      </c>
      <c r="C110" s="19">
        <v>1</v>
      </c>
    </row>
    <row r="111" spans="1:3" x14ac:dyDescent="0.25">
      <c r="A111" s="5">
        <v>91.619608931926848</v>
      </c>
      <c r="B111" s="6">
        <v>41.651659568480731</v>
      </c>
      <c r="C111" s="19">
        <v>1</v>
      </c>
    </row>
    <row r="112" spans="1:3" x14ac:dyDescent="0.25">
      <c r="A112" s="5">
        <v>91.768223333077145</v>
      </c>
      <c r="B112" s="6">
        <v>93.172946663351979</v>
      </c>
      <c r="C112" s="19">
        <v>0</v>
      </c>
    </row>
    <row r="113" spans="1:3" x14ac:dyDescent="0.25">
      <c r="A113" s="5">
        <v>100.34366774741335</v>
      </c>
      <c r="B113" s="6">
        <v>159.89104187459711</v>
      </c>
      <c r="C113" s="19">
        <v>1</v>
      </c>
    </row>
    <row r="114" spans="1:3" x14ac:dyDescent="0.25">
      <c r="A114" s="5">
        <v>102.46558111472689</v>
      </c>
      <c r="B114" s="6">
        <v>122.77367894442916</v>
      </c>
      <c r="C114" s="19">
        <v>1</v>
      </c>
    </row>
    <row r="115" spans="1:3" x14ac:dyDescent="0.25">
      <c r="A115" s="5">
        <v>102.69649579839486</v>
      </c>
      <c r="B115" s="6">
        <v>133.73831695315539</v>
      </c>
      <c r="C115" s="19">
        <v>0</v>
      </c>
    </row>
    <row r="116" spans="1:3" x14ac:dyDescent="0.25">
      <c r="A116" s="5">
        <v>77.946208618495334</v>
      </c>
      <c r="B116" s="6">
        <v>10.307718825528688</v>
      </c>
      <c r="C116" s="19">
        <v>0</v>
      </c>
    </row>
    <row r="117" spans="1:3" x14ac:dyDescent="0.25">
      <c r="A117" s="5">
        <v>129.83359084923623</v>
      </c>
      <c r="B117" s="6">
        <v>88.042124079716743</v>
      </c>
      <c r="C117" s="19">
        <v>1</v>
      </c>
    </row>
    <row r="118" spans="1:3" x14ac:dyDescent="0.25">
      <c r="A118" s="5">
        <v>108.35665386566072</v>
      </c>
      <c r="B118" s="6">
        <v>63.686202486944602</v>
      </c>
      <c r="C118" s="19">
        <v>1</v>
      </c>
    </row>
    <row r="119" spans="1:3" x14ac:dyDescent="0.25">
      <c r="A119" s="5">
        <v>88.520935875952645</v>
      </c>
      <c r="B119" s="6">
        <v>165.65278442682103</v>
      </c>
      <c r="C119" s="19">
        <v>0</v>
      </c>
    </row>
    <row r="120" spans="1:3" x14ac:dyDescent="0.25">
      <c r="A120" s="5">
        <v>110.3215955761776</v>
      </c>
      <c r="B120" s="6">
        <v>95.550081839556313</v>
      </c>
      <c r="C120" s="19">
        <v>0</v>
      </c>
    </row>
    <row r="121" spans="1:3" x14ac:dyDescent="0.25">
      <c r="A121" s="5">
        <v>88.374006855368819</v>
      </c>
      <c r="B121" s="6">
        <v>108.99991444894131</v>
      </c>
      <c r="C121" s="19">
        <v>1</v>
      </c>
    </row>
    <row r="122" spans="1:3" x14ac:dyDescent="0.25">
      <c r="A122" s="5">
        <v>104.58814537138088</v>
      </c>
      <c r="B122" s="6">
        <v>87.759697649818605</v>
      </c>
      <c r="C122" s="19">
        <v>0</v>
      </c>
    </row>
    <row r="123" spans="1:3" x14ac:dyDescent="0.25">
      <c r="A123" s="5">
        <v>78.900892326737335</v>
      </c>
      <c r="B123" s="6">
        <v>138.59559643122338</v>
      </c>
      <c r="C123" s="19">
        <v>0</v>
      </c>
    </row>
    <row r="124" spans="1:3" x14ac:dyDescent="0.25">
      <c r="A124" s="5">
        <v>99.562498384106021</v>
      </c>
      <c r="B124" s="6">
        <v>106.62279457797756</v>
      </c>
      <c r="C124" s="19">
        <v>0</v>
      </c>
    </row>
    <row r="125" spans="1:3" x14ac:dyDescent="0.25">
      <c r="A125" s="5">
        <v>72.179919945946679</v>
      </c>
      <c r="B125" s="6">
        <v>82.609232379597316</v>
      </c>
      <c r="C125" s="19">
        <v>0</v>
      </c>
    </row>
    <row r="126" spans="1:3" x14ac:dyDescent="0.25">
      <c r="A126" s="5">
        <v>101.69284212787593</v>
      </c>
      <c r="B126" s="6">
        <v>35.774065194809232</v>
      </c>
      <c r="C126" s="19">
        <v>1</v>
      </c>
    </row>
    <row r="127" spans="1:3" x14ac:dyDescent="0.25">
      <c r="A127" s="5">
        <v>82.907696276639342</v>
      </c>
      <c r="B127" s="6">
        <v>141.72881478967409</v>
      </c>
      <c r="C127" s="19">
        <v>1</v>
      </c>
    </row>
    <row r="128" spans="1:3" x14ac:dyDescent="0.25">
      <c r="A128" s="5">
        <v>113.05654629155771</v>
      </c>
      <c r="B128" s="6">
        <v>136.86657724925701</v>
      </c>
      <c r="C128" s="19">
        <v>1</v>
      </c>
    </row>
    <row r="129" spans="1:3" x14ac:dyDescent="0.25">
      <c r="A129" s="5">
        <v>85.119914119426738</v>
      </c>
      <c r="B129" s="6">
        <v>116.54682054544492</v>
      </c>
      <c r="C129" s="19">
        <v>0</v>
      </c>
    </row>
    <row r="130" spans="1:3" x14ac:dyDescent="0.25">
      <c r="A130" s="5">
        <v>97.695886051480258</v>
      </c>
      <c r="B130" s="6">
        <v>21.0331328307504</v>
      </c>
      <c r="C130" s="19">
        <v>0</v>
      </c>
    </row>
    <row r="131" spans="1:3" x14ac:dyDescent="0.25">
      <c r="A131" s="5">
        <v>115.39616500562698</v>
      </c>
      <c r="B131" s="6">
        <v>122.08691504544184</v>
      </c>
      <c r="C131" s="19">
        <v>1</v>
      </c>
    </row>
    <row r="132" spans="1:3" x14ac:dyDescent="0.25">
      <c r="A132" s="5">
        <v>99.895163765240284</v>
      </c>
      <c r="B132" s="6">
        <v>40.943077427141183</v>
      </c>
      <c r="C132" s="19">
        <v>1</v>
      </c>
    </row>
    <row r="133" spans="1:3" x14ac:dyDescent="0.25">
      <c r="A133" s="5">
        <v>90.218229526932532</v>
      </c>
      <c r="B133" s="6">
        <v>80.056383024636929</v>
      </c>
      <c r="C133" s="19">
        <v>0</v>
      </c>
    </row>
    <row r="134" spans="1:3" x14ac:dyDescent="0.25">
      <c r="A134" s="5">
        <v>100.69312387068018</v>
      </c>
      <c r="B134" s="6">
        <v>95.916215127066494</v>
      </c>
      <c r="C134" s="19">
        <v>0</v>
      </c>
    </row>
    <row r="135" spans="1:3" x14ac:dyDescent="0.25">
      <c r="A135" s="5">
        <v>115.34520389613533</v>
      </c>
      <c r="B135" s="6">
        <v>75.103813352196724</v>
      </c>
      <c r="C135" s="19">
        <v>0</v>
      </c>
    </row>
    <row r="136" spans="1:3" x14ac:dyDescent="0.25">
      <c r="A136" s="5">
        <v>112.52802795158365</v>
      </c>
      <c r="B136" s="6">
        <v>101.83619331813398</v>
      </c>
      <c r="C136" s="19">
        <v>1</v>
      </c>
    </row>
    <row r="137" spans="1:3" x14ac:dyDescent="0.25">
      <c r="A137" s="5">
        <v>116.71097935745533</v>
      </c>
      <c r="B137" s="6">
        <v>128.1195663400853</v>
      </c>
      <c r="C137" s="19">
        <v>1</v>
      </c>
    </row>
    <row r="138" spans="1:3" x14ac:dyDescent="0.25">
      <c r="A138" s="5">
        <v>106.57946150390106</v>
      </c>
      <c r="B138" s="6">
        <v>19.208637739710746</v>
      </c>
      <c r="C138" s="19">
        <v>1</v>
      </c>
    </row>
    <row r="139" spans="1:3" x14ac:dyDescent="0.25">
      <c r="A139" s="5">
        <v>99.459976475966499</v>
      </c>
      <c r="B139" s="6">
        <v>123.95637370723645</v>
      </c>
      <c r="C139" s="19">
        <v>0</v>
      </c>
    </row>
    <row r="140" spans="1:3" x14ac:dyDescent="0.25">
      <c r="A140" s="5">
        <v>101.93206630128303</v>
      </c>
      <c r="B140" s="6">
        <v>58.07448377622665</v>
      </c>
      <c r="C140" s="19">
        <v>1</v>
      </c>
    </row>
    <row r="141" spans="1:3" x14ac:dyDescent="0.25">
      <c r="A141" s="5">
        <v>88.205829222333506</v>
      </c>
      <c r="B141" s="6">
        <v>170.54259083918461</v>
      </c>
      <c r="C141" s="19">
        <v>1</v>
      </c>
    </row>
    <row r="142" spans="1:3" x14ac:dyDescent="0.25">
      <c r="A142" s="5">
        <v>108.88275790439735</v>
      </c>
      <c r="B142" s="6">
        <v>72.573084169472551</v>
      </c>
      <c r="C142" s="19">
        <v>1</v>
      </c>
    </row>
    <row r="143" spans="1:3" x14ac:dyDescent="0.25">
      <c r="A143" s="5">
        <v>69.375279940918787</v>
      </c>
      <c r="B143" s="6">
        <v>54.990759130472362</v>
      </c>
      <c r="C143" s="19">
        <v>0</v>
      </c>
    </row>
    <row r="144" spans="1:3" x14ac:dyDescent="0.25">
      <c r="A144" s="5">
        <v>83.255099166582895</v>
      </c>
      <c r="B144" s="6">
        <v>95.432831671638894</v>
      </c>
      <c r="C144" s="19">
        <v>0</v>
      </c>
    </row>
    <row r="145" spans="1:3" x14ac:dyDescent="0.25">
      <c r="A145" s="5">
        <v>121.50326545165791</v>
      </c>
      <c r="B145" s="6">
        <v>119.14583003383574</v>
      </c>
      <c r="C145" s="19">
        <v>1</v>
      </c>
    </row>
    <row r="146" spans="1:3" x14ac:dyDescent="0.25">
      <c r="A146" s="5">
        <v>95.765398069158351</v>
      </c>
      <c r="B146" s="6">
        <v>49.880194542295484</v>
      </c>
      <c r="C146" s="19">
        <v>0</v>
      </c>
    </row>
    <row r="147" spans="1:3" x14ac:dyDescent="0.25">
      <c r="A147" s="5">
        <v>104.38740121607803</v>
      </c>
      <c r="B147" s="6">
        <v>66.818455659694735</v>
      </c>
      <c r="C147" s="19">
        <v>1</v>
      </c>
    </row>
    <row r="148" spans="1:3" x14ac:dyDescent="0.25">
      <c r="A148" s="5">
        <v>113.95139832539715</v>
      </c>
      <c r="B148" s="6">
        <v>134.17320495892869</v>
      </c>
      <c r="C148" s="19">
        <v>1</v>
      </c>
    </row>
    <row r="149" spans="1:3" x14ac:dyDescent="0.25">
      <c r="A149" s="5">
        <v>123.2518187751557</v>
      </c>
      <c r="B149" s="6">
        <v>78.505413260667993</v>
      </c>
      <c r="C149" s="19">
        <v>1</v>
      </c>
    </row>
    <row r="150" spans="1:3" x14ac:dyDescent="0.25">
      <c r="A150" s="5">
        <v>111.74808986542438</v>
      </c>
      <c r="B150" s="6">
        <v>143.25253236149217</v>
      </c>
      <c r="C150" s="19">
        <v>0</v>
      </c>
    </row>
    <row r="151" spans="1:3" x14ac:dyDescent="0.25">
      <c r="A151" s="5">
        <v>114.92996929653225</v>
      </c>
      <c r="B151" s="6">
        <v>85.365635249614357</v>
      </c>
      <c r="C151" s="19">
        <v>1</v>
      </c>
    </row>
    <row r="152" spans="1:3" x14ac:dyDescent="0.25">
      <c r="A152" s="5">
        <v>87.606543191488612</v>
      </c>
      <c r="B152" s="6">
        <v>110.49890849563111</v>
      </c>
      <c r="C152" s="19">
        <v>0</v>
      </c>
    </row>
    <row r="153" spans="1:3" x14ac:dyDescent="0.25">
      <c r="A153" s="5">
        <v>101.5809234788959</v>
      </c>
      <c r="B153" s="6">
        <v>69.601532019532769</v>
      </c>
      <c r="C153" s="19">
        <v>1</v>
      </c>
    </row>
    <row r="154" spans="1:3" x14ac:dyDescent="0.25">
      <c r="A154" s="5">
        <v>82.488187886661052</v>
      </c>
      <c r="B154" s="6">
        <v>31.693701368925471</v>
      </c>
      <c r="C154" s="19">
        <v>0</v>
      </c>
    </row>
    <row r="155" spans="1:3" x14ac:dyDescent="0.25">
      <c r="A155" s="5">
        <v>107.3015406101209</v>
      </c>
      <c r="B155" s="6">
        <v>85.208246313385018</v>
      </c>
      <c r="C155" s="19">
        <v>1</v>
      </c>
    </row>
    <row r="156" spans="1:3" x14ac:dyDescent="0.25">
      <c r="A156" s="5">
        <v>111.10041809490541</v>
      </c>
      <c r="B156" s="6">
        <v>94.873875351870723</v>
      </c>
      <c r="C156" s="19">
        <v>1</v>
      </c>
    </row>
    <row r="157" spans="1:3" x14ac:dyDescent="0.25">
      <c r="A157" s="5">
        <v>72.235935812202953</v>
      </c>
      <c r="B157" s="6">
        <v>46.765575151473854</v>
      </c>
      <c r="C157" s="19">
        <v>0</v>
      </c>
    </row>
    <row r="158" spans="1:3" x14ac:dyDescent="0.25">
      <c r="A158" s="5">
        <v>93.963321538814725</v>
      </c>
      <c r="B158" s="6">
        <v>123.36223792421784</v>
      </c>
      <c r="C158" s="19">
        <v>1</v>
      </c>
    </row>
    <row r="159" spans="1:3" x14ac:dyDescent="0.25">
      <c r="A159" s="5">
        <v>91.247574279834566</v>
      </c>
      <c r="B159" s="6">
        <v>44.194427666951817</v>
      </c>
      <c r="C159" s="19">
        <v>0</v>
      </c>
    </row>
    <row r="160" spans="1:3" x14ac:dyDescent="0.25">
      <c r="A160" s="5">
        <v>79.022318205233915</v>
      </c>
      <c r="B160" s="6">
        <v>135.65297671583775</v>
      </c>
      <c r="C160" s="19">
        <v>0</v>
      </c>
    </row>
    <row r="161" spans="1:3" x14ac:dyDescent="0.25">
      <c r="A161" s="5">
        <v>99.269201535931401</v>
      </c>
      <c r="B161" s="6">
        <v>134.52600589980275</v>
      </c>
      <c r="C161" s="19">
        <v>1</v>
      </c>
    </row>
    <row r="162" spans="1:3" x14ac:dyDescent="0.25">
      <c r="A162" s="5">
        <v>97.178905748201714</v>
      </c>
      <c r="B162" s="6">
        <v>180.75189117524957</v>
      </c>
      <c r="C162" s="19">
        <v>0</v>
      </c>
    </row>
    <row r="163" spans="1:3" x14ac:dyDescent="0.25">
      <c r="A163" s="5">
        <v>92.969612033224934</v>
      </c>
      <c r="B163" s="6">
        <v>92.911886849051342</v>
      </c>
      <c r="C163" s="19">
        <v>0</v>
      </c>
    </row>
    <row r="164" spans="1:3" x14ac:dyDescent="0.25">
      <c r="A164" s="5">
        <v>86.030074122980864</v>
      </c>
      <c r="B164" s="6">
        <v>57.010862389652651</v>
      </c>
      <c r="C164" s="19">
        <v>0</v>
      </c>
    </row>
    <row r="165" spans="1:3" x14ac:dyDescent="0.25">
      <c r="A165" s="5">
        <v>107.85014872443463</v>
      </c>
      <c r="B165" s="6">
        <v>147.87222393438219</v>
      </c>
      <c r="C165" s="19">
        <v>1</v>
      </c>
    </row>
    <row r="166" spans="1:3" x14ac:dyDescent="0.25">
      <c r="A166" s="5">
        <v>97.644746051165527</v>
      </c>
      <c r="B166" s="6">
        <v>36.792119395201198</v>
      </c>
      <c r="C166" s="19">
        <v>0</v>
      </c>
    </row>
    <row r="167" spans="1:3" x14ac:dyDescent="0.25">
      <c r="A167" s="5">
        <v>99.670205671823112</v>
      </c>
      <c r="B167" s="6">
        <v>77.317055178675147</v>
      </c>
      <c r="C167" s="19">
        <v>0</v>
      </c>
    </row>
    <row r="168" spans="1:3" x14ac:dyDescent="0.25">
      <c r="A168" s="5">
        <v>117.70663316626973</v>
      </c>
      <c r="B168" s="6">
        <v>77.418404258039175</v>
      </c>
      <c r="C168" s="19">
        <v>1</v>
      </c>
    </row>
    <row r="169" spans="1:3" x14ac:dyDescent="0.25">
      <c r="A169" s="5">
        <v>89.147018896459414</v>
      </c>
      <c r="B169" s="6">
        <v>34.296999285117423</v>
      </c>
      <c r="C169" s="19">
        <v>1</v>
      </c>
    </row>
    <row r="170" spans="1:3" x14ac:dyDescent="0.25">
      <c r="A170" s="5">
        <v>113.35870482113017</v>
      </c>
      <c r="B170" s="6">
        <v>157.14588393834302</v>
      </c>
      <c r="C170" s="19">
        <v>1</v>
      </c>
    </row>
    <row r="171" spans="1:3" x14ac:dyDescent="0.25">
      <c r="A171" s="5">
        <v>110.88996755216402</v>
      </c>
      <c r="B171" s="6">
        <v>113.36294357674495</v>
      </c>
      <c r="C171" s="19">
        <v>1</v>
      </c>
    </row>
    <row r="172" spans="1:3" x14ac:dyDescent="0.25">
      <c r="A172" s="5">
        <v>74.188112697124737</v>
      </c>
      <c r="B172" s="6">
        <v>81.04691970709176</v>
      </c>
      <c r="C172" s="19">
        <v>0</v>
      </c>
    </row>
    <row r="173" spans="1:3" x14ac:dyDescent="0.25">
      <c r="A173" s="5">
        <v>75.945045317304633</v>
      </c>
      <c r="B173" s="6">
        <v>102.96857662308064</v>
      </c>
      <c r="C173" s="19">
        <v>0</v>
      </c>
    </row>
    <row r="174" spans="1:3" x14ac:dyDescent="0.25">
      <c r="A174" s="5">
        <v>132.85404505309742</v>
      </c>
      <c r="B174" s="6">
        <v>51.295118332629251</v>
      </c>
      <c r="C174" s="19">
        <v>1</v>
      </c>
    </row>
    <row r="175" spans="1:3" x14ac:dyDescent="0.25">
      <c r="A175" s="5">
        <v>94.283410238867731</v>
      </c>
      <c r="B175" s="6">
        <v>93.724694254037132</v>
      </c>
      <c r="C175" s="19">
        <v>0</v>
      </c>
    </row>
    <row r="176" spans="1:3" x14ac:dyDescent="0.25">
      <c r="A176" s="5">
        <v>111.29302244079663</v>
      </c>
      <c r="B176" s="6">
        <v>47.124500190757949</v>
      </c>
      <c r="C176" s="19">
        <v>1</v>
      </c>
    </row>
    <row r="177" spans="1:3" x14ac:dyDescent="0.25">
      <c r="A177" s="5">
        <v>116.61545020959559</v>
      </c>
      <c r="B177" s="6">
        <v>145.98133169851826</v>
      </c>
      <c r="C177" s="19">
        <v>1</v>
      </c>
    </row>
    <row r="178" spans="1:3" x14ac:dyDescent="0.25">
      <c r="A178" s="5">
        <v>98.843739691890349</v>
      </c>
      <c r="B178" s="6">
        <v>139.49660623806491</v>
      </c>
      <c r="C178" s="19">
        <v>1</v>
      </c>
    </row>
    <row r="179" spans="1:3" x14ac:dyDescent="0.25">
      <c r="A179" s="5">
        <v>112.02248550262394</v>
      </c>
      <c r="B179" s="6">
        <v>97.120402885267723</v>
      </c>
      <c r="C179" s="19">
        <v>0</v>
      </c>
    </row>
    <row r="180" spans="1:3" x14ac:dyDescent="0.25">
      <c r="A180" s="5">
        <v>82.170962901592205</v>
      </c>
      <c r="B180" s="6">
        <v>128.59837969272053</v>
      </c>
      <c r="C180" s="19">
        <v>0</v>
      </c>
    </row>
    <row r="181" spans="1:3" x14ac:dyDescent="0.25">
      <c r="A181" s="5">
        <v>93.600974849075129</v>
      </c>
      <c r="B181" s="6">
        <v>163.6648988483781</v>
      </c>
      <c r="C181" s="19">
        <v>1</v>
      </c>
    </row>
    <row r="182" spans="1:3" x14ac:dyDescent="0.25">
      <c r="A182" s="5">
        <v>113.70863818275978</v>
      </c>
      <c r="B182" s="6">
        <v>71.919634084595671</v>
      </c>
      <c r="C182" s="19">
        <v>1</v>
      </c>
    </row>
    <row r="183" spans="1:3" x14ac:dyDescent="0.25">
      <c r="A183" s="5">
        <v>98.71460153088394</v>
      </c>
      <c r="B183" s="6">
        <v>86.711645695527537</v>
      </c>
      <c r="C183" s="19">
        <v>0</v>
      </c>
    </row>
    <row r="184" spans="1:3" x14ac:dyDescent="0.25">
      <c r="A184" s="5">
        <v>73.044540536151843</v>
      </c>
      <c r="B184" s="6">
        <v>75.671323474208094</v>
      </c>
      <c r="C184" s="19">
        <v>0</v>
      </c>
    </row>
    <row r="185" spans="1:3" x14ac:dyDescent="0.25">
      <c r="A185" s="5">
        <v>75.18193792675315</v>
      </c>
      <c r="B185" s="6">
        <v>90.368220218971075</v>
      </c>
      <c r="C185" s="19">
        <v>0</v>
      </c>
    </row>
    <row r="186" spans="1:3" x14ac:dyDescent="0.25">
      <c r="A186" s="5">
        <v>106.38965868671012</v>
      </c>
      <c r="B186" s="6">
        <v>86.794988810077797</v>
      </c>
      <c r="C186" s="19">
        <v>1</v>
      </c>
    </row>
    <row r="187" spans="1:3" x14ac:dyDescent="0.25">
      <c r="A187" s="5">
        <v>130.21217953730098</v>
      </c>
      <c r="B187" s="6">
        <v>43.470762212083955</v>
      </c>
      <c r="C187" s="19">
        <v>1</v>
      </c>
    </row>
    <row r="188" spans="1:3" x14ac:dyDescent="0.25">
      <c r="A188" s="5">
        <v>106.07975730681599</v>
      </c>
      <c r="B188" s="6">
        <v>129.48028517090199</v>
      </c>
      <c r="C188" s="19">
        <v>0</v>
      </c>
    </row>
    <row r="189" spans="1:3" x14ac:dyDescent="0.25">
      <c r="A189" s="5">
        <v>93.422941340409409</v>
      </c>
      <c r="B189" s="6">
        <v>28.801104701356078</v>
      </c>
      <c r="C189" s="19">
        <v>1</v>
      </c>
    </row>
    <row r="190" spans="1:3" x14ac:dyDescent="0.25">
      <c r="A190" s="5">
        <v>77.015320280267829</v>
      </c>
      <c r="B190" s="6">
        <v>110.85675134148777</v>
      </c>
      <c r="C190" s="19">
        <v>0</v>
      </c>
    </row>
    <row r="191" spans="1:3" x14ac:dyDescent="0.25">
      <c r="A191" s="5">
        <v>94.806875529395867</v>
      </c>
      <c r="B191" s="6">
        <v>68.046248035365323</v>
      </c>
      <c r="C191" s="19">
        <v>1</v>
      </c>
    </row>
    <row r="192" spans="1:3" x14ac:dyDescent="0.25">
      <c r="A192" s="5">
        <v>91.037569139849722</v>
      </c>
      <c r="B192" s="6">
        <v>121.24920390713879</v>
      </c>
      <c r="C192" s="19">
        <v>0</v>
      </c>
    </row>
    <row r="193" spans="1:3" x14ac:dyDescent="0.25">
      <c r="A193" s="5">
        <v>105.35489247016557</v>
      </c>
      <c r="B193" s="6">
        <v>145.82118228446632</v>
      </c>
      <c r="C193" s="19">
        <v>1</v>
      </c>
    </row>
    <row r="194" spans="1:3" x14ac:dyDescent="0.25">
      <c r="A194" s="5">
        <v>108.09556517208362</v>
      </c>
      <c r="B194" s="6">
        <v>63.087656826740094</v>
      </c>
      <c r="C194" s="19">
        <v>1</v>
      </c>
    </row>
    <row r="195" spans="1:3" x14ac:dyDescent="0.25">
      <c r="A195" s="5">
        <v>127.1117052292755</v>
      </c>
      <c r="B195" s="6">
        <v>83.707878280305209</v>
      </c>
      <c r="C195" s="19">
        <v>1</v>
      </c>
    </row>
    <row r="196" spans="1:3" x14ac:dyDescent="0.25">
      <c r="A196" s="5">
        <v>90.75485686941245</v>
      </c>
      <c r="B196" s="6">
        <v>30.50042366202997</v>
      </c>
      <c r="C196" s="19">
        <v>1</v>
      </c>
    </row>
    <row r="197" spans="1:3" x14ac:dyDescent="0.25">
      <c r="A197" s="5">
        <v>112.20852346879522</v>
      </c>
      <c r="B197" s="6">
        <v>132.96064591049083</v>
      </c>
      <c r="C197" s="19">
        <v>1</v>
      </c>
    </row>
    <row r="198" spans="1:3" x14ac:dyDescent="0.25">
      <c r="A198" s="5">
        <v>108.5717318878461</v>
      </c>
      <c r="B198" s="6">
        <v>104.57802833999125</v>
      </c>
      <c r="C198" s="19">
        <v>1</v>
      </c>
    </row>
    <row r="199" spans="1:3" x14ac:dyDescent="0.25">
      <c r="A199" s="5">
        <v>90.830896420935957</v>
      </c>
      <c r="B199" s="6">
        <v>149.77001408957946</v>
      </c>
      <c r="C199" s="19">
        <v>1</v>
      </c>
    </row>
    <row r="200" spans="1:3" x14ac:dyDescent="0.25">
      <c r="A200" s="5">
        <v>102.2552537848739</v>
      </c>
      <c r="B200" s="6">
        <v>78.145175361650033</v>
      </c>
      <c r="C200" s="19">
        <v>0</v>
      </c>
    </row>
    <row r="201" spans="1:3" x14ac:dyDescent="0.25">
      <c r="A201" s="5">
        <v>125.56210274828453</v>
      </c>
      <c r="B201" s="6">
        <v>108.13634647945582</v>
      </c>
      <c r="C201" s="19">
        <v>1</v>
      </c>
    </row>
    <row r="202" spans="1:3" x14ac:dyDescent="0.25">
      <c r="A202" s="5">
        <v>104.72035261727187</v>
      </c>
      <c r="B202" s="6">
        <v>128.78083901432211</v>
      </c>
      <c r="C202" s="19">
        <v>0</v>
      </c>
    </row>
    <row r="203" spans="1:3" x14ac:dyDescent="0.25">
      <c r="A203" s="5">
        <v>76.071504523159319</v>
      </c>
      <c r="B203" s="6">
        <v>130.84649557959534</v>
      </c>
      <c r="C203" s="19">
        <v>0</v>
      </c>
    </row>
    <row r="204" spans="1:3" x14ac:dyDescent="0.25">
      <c r="A204" s="5">
        <v>96.260587774281674</v>
      </c>
      <c r="B204" s="6">
        <v>152.10877610240917</v>
      </c>
      <c r="C204" s="19">
        <v>1</v>
      </c>
    </row>
    <row r="205" spans="1:3" x14ac:dyDescent="0.25">
      <c r="A205" s="5">
        <v>89.591177742067785</v>
      </c>
      <c r="B205" s="6">
        <v>102.06710627645923</v>
      </c>
      <c r="C205" s="19">
        <v>0</v>
      </c>
    </row>
    <row r="206" spans="1:3" x14ac:dyDescent="0.25">
      <c r="A206" s="5">
        <v>113.47771609444621</v>
      </c>
      <c r="B206" s="6">
        <v>118.2056684733914</v>
      </c>
      <c r="C206" s="19">
        <v>1</v>
      </c>
    </row>
    <row r="207" spans="1:3" x14ac:dyDescent="0.25">
      <c r="A207" s="5">
        <v>89.876364141880231</v>
      </c>
      <c r="B207" s="6">
        <v>65.609148558064021</v>
      </c>
      <c r="C207" s="19">
        <v>0</v>
      </c>
    </row>
    <row r="208" spans="1:3" x14ac:dyDescent="0.25">
      <c r="A208" s="5">
        <v>103.89558115974481</v>
      </c>
      <c r="B208" s="6">
        <v>111.97492602691845</v>
      </c>
      <c r="C208" s="19">
        <v>0</v>
      </c>
    </row>
    <row r="209" spans="1:3" x14ac:dyDescent="0.25">
      <c r="A209" s="5">
        <v>107.01592401187999</v>
      </c>
      <c r="B209" s="6">
        <v>52.710597515568672</v>
      </c>
      <c r="C209" s="19">
        <v>1</v>
      </c>
    </row>
    <row r="210" spans="1:3" x14ac:dyDescent="0.25">
      <c r="A210" s="5">
        <v>92.152450116185221</v>
      </c>
      <c r="B210" s="6">
        <v>162.25164791409719</v>
      </c>
      <c r="C210" s="19">
        <v>0</v>
      </c>
    </row>
    <row r="211" spans="1:3" x14ac:dyDescent="0.25">
      <c r="A211" s="5">
        <v>111.92042254838495</v>
      </c>
      <c r="B211" s="6">
        <v>38.7065146777406</v>
      </c>
      <c r="C211" s="19">
        <v>1</v>
      </c>
    </row>
    <row r="212" spans="1:3" x14ac:dyDescent="0.25">
      <c r="A212" s="5">
        <v>120.51041660788199</v>
      </c>
      <c r="B212" s="6">
        <v>118.40250382945044</v>
      </c>
      <c r="C212" s="19">
        <v>1</v>
      </c>
    </row>
    <row r="213" spans="1:3" x14ac:dyDescent="0.25">
      <c r="A213" s="5">
        <v>126.24688731514161</v>
      </c>
      <c r="B213" s="6">
        <v>70.758534859709428</v>
      </c>
      <c r="C213" s="19">
        <v>1</v>
      </c>
    </row>
    <row r="214" spans="1:3" x14ac:dyDescent="0.25">
      <c r="A214" s="5">
        <v>79.749482154371677</v>
      </c>
      <c r="B214" s="6">
        <v>109.68051083246488</v>
      </c>
      <c r="C214" s="19">
        <v>0</v>
      </c>
    </row>
    <row r="215" spans="1:3" x14ac:dyDescent="0.25">
      <c r="A215" s="5">
        <v>96.456969030274252</v>
      </c>
      <c r="B215" s="6">
        <v>120.57473477658547</v>
      </c>
      <c r="C215" s="19">
        <v>0</v>
      </c>
    </row>
    <row r="216" spans="1:3" x14ac:dyDescent="0.25">
      <c r="A216" s="5">
        <v>127.87703221242167</v>
      </c>
      <c r="B216" s="6">
        <v>73.482727187522869</v>
      </c>
      <c r="C216" s="19">
        <v>1</v>
      </c>
    </row>
    <row r="217" spans="1:3" x14ac:dyDescent="0.25">
      <c r="A217" s="5">
        <v>75.28975388701096</v>
      </c>
      <c r="B217" s="6">
        <v>102.48709053661314</v>
      </c>
      <c r="C217" s="19">
        <v>0</v>
      </c>
    </row>
    <row r="218" spans="1:3" x14ac:dyDescent="0.25">
      <c r="A218" s="5">
        <v>83.479148517229618</v>
      </c>
      <c r="B218" s="6">
        <v>123.58050721004476</v>
      </c>
      <c r="C218" s="19">
        <v>0</v>
      </c>
    </row>
    <row r="219" spans="1:3" x14ac:dyDescent="0.25">
      <c r="A219" s="5">
        <v>108.42489884833793</v>
      </c>
      <c r="B219" s="6">
        <v>111.10125935451255</v>
      </c>
      <c r="C219" s="19">
        <v>1</v>
      </c>
    </row>
    <row r="220" spans="1:3" x14ac:dyDescent="0.25">
      <c r="A220" s="5">
        <v>85.247886522788875</v>
      </c>
      <c r="B220" s="6">
        <v>92.3337273040475</v>
      </c>
      <c r="C220" s="19">
        <v>0</v>
      </c>
    </row>
    <row r="221" spans="1:3" x14ac:dyDescent="0.25">
      <c r="A221" s="5">
        <v>90.664976269152532</v>
      </c>
      <c r="B221" s="6">
        <v>104.97333100351159</v>
      </c>
      <c r="C221" s="19">
        <v>0</v>
      </c>
    </row>
    <row r="222" spans="1:3" x14ac:dyDescent="0.25">
      <c r="A222" s="5">
        <v>100.5535231856977</v>
      </c>
      <c r="B222" s="6">
        <v>74.451636383327738</v>
      </c>
      <c r="C222" s="19">
        <v>1</v>
      </c>
    </row>
    <row r="223" spans="1:3" x14ac:dyDescent="0.25">
      <c r="A223" s="5">
        <v>80.661409492229055</v>
      </c>
      <c r="B223" s="6">
        <v>100.35560322044292</v>
      </c>
      <c r="C223" s="19">
        <v>0</v>
      </c>
    </row>
    <row r="224" spans="1:3" x14ac:dyDescent="0.25">
      <c r="A224" s="5">
        <v>91.398000938593853</v>
      </c>
      <c r="B224" s="6">
        <v>96.531066297140313</v>
      </c>
      <c r="C224" s="19">
        <v>0</v>
      </c>
    </row>
    <row r="225" spans="1:3" x14ac:dyDescent="0.25">
      <c r="A225" s="5">
        <v>98.046642601850778</v>
      </c>
      <c r="B225" s="6">
        <v>187.66842446150079</v>
      </c>
      <c r="C225" s="19">
        <v>1</v>
      </c>
    </row>
    <row r="226" spans="1:3" x14ac:dyDescent="0.25">
      <c r="A226" s="5">
        <v>95.569127529735567</v>
      </c>
      <c r="B226" s="6">
        <v>24.808245764583695</v>
      </c>
      <c r="C226" s="19">
        <v>0</v>
      </c>
    </row>
    <row r="227" spans="1:3" x14ac:dyDescent="0.25">
      <c r="A227" s="5">
        <v>122.91170720626349</v>
      </c>
      <c r="B227" s="6">
        <v>177.64487989221911</v>
      </c>
      <c r="C227" s="19">
        <v>1</v>
      </c>
    </row>
    <row r="228" spans="1:3" x14ac:dyDescent="0.25">
      <c r="A228" s="5">
        <v>122.6472405318472</v>
      </c>
      <c r="B228" s="6">
        <v>140.94222289098971</v>
      </c>
      <c r="C228" s="19">
        <v>1</v>
      </c>
    </row>
    <row r="229" spans="1:3" x14ac:dyDescent="0.25">
      <c r="A229" s="5">
        <v>106.12693189119729</v>
      </c>
      <c r="B229" s="6">
        <v>150.88771872162442</v>
      </c>
      <c r="C229" s="19">
        <v>1</v>
      </c>
    </row>
    <row r="230" spans="1:3" x14ac:dyDescent="0.25">
      <c r="A230" s="5">
        <v>85.901144936900181</v>
      </c>
      <c r="B230" s="6">
        <v>67.270640065895094</v>
      </c>
      <c r="C230" s="19">
        <v>0</v>
      </c>
    </row>
    <row r="231" spans="1:3" x14ac:dyDescent="0.25">
      <c r="A231" s="5">
        <v>95.469521272680069</v>
      </c>
      <c r="B231" s="6">
        <v>101.38305401730639</v>
      </c>
      <c r="C231" s="19">
        <v>0</v>
      </c>
    </row>
    <row r="232" spans="1:3" x14ac:dyDescent="0.25">
      <c r="A232" s="5">
        <v>99.42707019319954</v>
      </c>
      <c r="B232" s="6">
        <v>82.426553772575019</v>
      </c>
      <c r="C232" s="19">
        <v>1</v>
      </c>
    </row>
    <row r="233" spans="1:3" x14ac:dyDescent="0.25">
      <c r="A233" s="5">
        <v>97.52230845166136</v>
      </c>
      <c r="B233" s="6">
        <v>90.815374668367156</v>
      </c>
      <c r="C233" s="19">
        <v>1</v>
      </c>
    </row>
    <row r="234" spans="1:3" x14ac:dyDescent="0.25">
      <c r="A234" s="5">
        <v>81.632560323824876</v>
      </c>
      <c r="B234" s="6">
        <v>115.1111489587518</v>
      </c>
      <c r="C234" s="19">
        <v>0</v>
      </c>
    </row>
    <row r="235" spans="1:3" x14ac:dyDescent="0.25">
      <c r="A235" s="5">
        <v>127.59399146019666</v>
      </c>
      <c r="B235" s="6">
        <v>98.43095037931171</v>
      </c>
      <c r="C235" s="19">
        <v>1</v>
      </c>
    </row>
    <row r="236" spans="1:3" x14ac:dyDescent="0.25">
      <c r="A236" s="5">
        <v>120.97631742585141</v>
      </c>
      <c r="B236" s="6">
        <v>126.93400642229393</v>
      </c>
      <c r="C236" s="19">
        <v>1</v>
      </c>
    </row>
    <row r="237" spans="1:3" x14ac:dyDescent="0.25">
      <c r="A237" s="5">
        <v>97.938271252647411</v>
      </c>
      <c r="B237" s="6">
        <v>48.247532270343569</v>
      </c>
      <c r="C237" s="19">
        <v>0</v>
      </c>
    </row>
    <row r="238" spans="1:3" x14ac:dyDescent="0.25">
      <c r="A238" s="5">
        <v>123.72946091092068</v>
      </c>
      <c r="B238" s="6">
        <v>72.97783334306871</v>
      </c>
      <c r="C238" s="19">
        <v>1</v>
      </c>
    </row>
    <row r="239" spans="1:3" x14ac:dyDescent="0.25">
      <c r="A239" s="5">
        <v>80.276712886930397</v>
      </c>
      <c r="B239" s="6">
        <v>96.359427216898666</v>
      </c>
      <c r="C239" s="19">
        <v>0</v>
      </c>
    </row>
    <row r="240" spans="1:3" x14ac:dyDescent="0.25">
      <c r="A240" s="5">
        <v>87.919033945859354</v>
      </c>
      <c r="B240" s="6">
        <v>92.753161984525335</v>
      </c>
      <c r="C240" s="19">
        <v>0</v>
      </c>
    </row>
    <row r="241" spans="1:3" x14ac:dyDescent="0.25">
      <c r="A241" s="5">
        <v>101.11826941495769</v>
      </c>
      <c r="B241" s="6">
        <v>119.75319758082402</v>
      </c>
      <c r="C241" s="19">
        <v>0</v>
      </c>
    </row>
    <row r="242" spans="1:3" x14ac:dyDescent="0.25">
      <c r="A242" s="5">
        <v>89.447416910195102</v>
      </c>
      <c r="B242" s="6">
        <v>105.22307009103518</v>
      </c>
      <c r="C242" s="19">
        <v>0</v>
      </c>
    </row>
    <row r="243" spans="1:3" x14ac:dyDescent="0.25">
      <c r="A243" s="5">
        <v>101.03220832590759</v>
      </c>
      <c r="B243" s="6">
        <v>55.679255832888153</v>
      </c>
      <c r="C243" s="19">
        <v>0</v>
      </c>
    </row>
    <row r="244" spans="1:3" x14ac:dyDescent="0.25">
      <c r="A244" s="5">
        <v>109.95712928461644</v>
      </c>
      <c r="B244" s="6">
        <v>115.39394024056082</v>
      </c>
      <c r="C244" s="19">
        <v>0</v>
      </c>
    </row>
    <row r="245" spans="1:3" x14ac:dyDescent="0.25">
      <c r="A245" s="5">
        <v>117.41796990756679</v>
      </c>
      <c r="B245" s="6">
        <v>107.86112453836995</v>
      </c>
      <c r="C245" s="19">
        <v>1</v>
      </c>
    </row>
    <row r="246" spans="1:3" x14ac:dyDescent="0.25">
      <c r="A246" s="5">
        <v>116.2958753539894</v>
      </c>
      <c r="B246" s="6">
        <v>125.39322285898336</v>
      </c>
      <c r="C246" s="19">
        <v>1</v>
      </c>
    </row>
    <row r="247" spans="1:3" x14ac:dyDescent="0.25">
      <c r="A247" s="5">
        <v>121.16583822899889</v>
      </c>
      <c r="B247" s="6">
        <v>63.039319937844283</v>
      </c>
      <c r="C247" s="19">
        <v>1</v>
      </c>
    </row>
    <row r="248" spans="1:3" x14ac:dyDescent="0.25">
      <c r="A248" s="5">
        <v>87.471499103310919</v>
      </c>
      <c r="B248" s="6">
        <v>69.284596445583489</v>
      </c>
      <c r="C248" s="19">
        <v>0</v>
      </c>
    </row>
    <row r="249" spans="1:3" x14ac:dyDescent="0.25">
      <c r="A249" s="5">
        <v>107.78788580648313</v>
      </c>
      <c r="B249" s="6">
        <v>57.224669166925729</v>
      </c>
      <c r="C249" s="19">
        <v>0</v>
      </c>
    </row>
    <row r="250" spans="1:3" x14ac:dyDescent="0.25">
      <c r="A250" s="5">
        <v>91.513591994347195</v>
      </c>
      <c r="B250" s="6">
        <v>113.12458653460988</v>
      </c>
      <c r="C250" s="19">
        <v>0</v>
      </c>
    </row>
    <row r="251" spans="1:3" x14ac:dyDescent="0.25">
      <c r="A251" s="5">
        <v>93.217535613502051</v>
      </c>
      <c r="B251" s="6">
        <v>156.76194041617765</v>
      </c>
      <c r="C251" s="19">
        <v>0</v>
      </c>
    </row>
    <row r="252" spans="1:3" x14ac:dyDescent="0.25">
      <c r="A252" s="5">
        <v>85.456925963473637</v>
      </c>
      <c r="B252" s="6">
        <v>100.2619045113909</v>
      </c>
      <c r="C252" s="19">
        <v>0</v>
      </c>
    </row>
    <row r="253" spans="1:3" x14ac:dyDescent="0.25">
      <c r="A253" s="5">
        <v>77.492307211333468</v>
      </c>
      <c r="B253" s="6">
        <v>91.061785399452489</v>
      </c>
      <c r="C253" s="19">
        <v>0</v>
      </c>
    </row>
    <row r="254" spans="1:3" x14ac:dyDescent="0.25">
      <c r="A254" s="5">
        <v>84.516594790170387</v>
      </c>
      <c r="B254" s="6">
        <v>160.80310778480575</v>
      </c>
      <c r="C254" s="19">
        <v>0</v>
      </c>
    </row>
    <row r="255" spans="1:3" x14ac:dyDescent="0.25">
      <c r="A255" s="5">
        <v>84.223794287200548</v>
      </c>
      <c r="B255" s="6">
        <v>143.79140361048826</v>
      </c>
      <c r="C255" s="19">
        <v>0</v>
      </c>
    </row>
    <row r="256" spans="1:3" x14ac:dyDescent="0.25">
      <c r="A256" s="5">
        <v>96.962437298144323</v>
      </c>
      <c r="B256" s="6">
        <v>161.64982366490483</v>
      </c>
      <c r="C256" s="19">
        <v>0</v>
      </c>
    </row>
    <row r="257" spans="1:3" x14ac:dyDescent="0.25">
      <c r="A257" s="5">
        <v>97.849604886682556</v>
      </c>
      <c r="B257" s="6">
        <v>76.803449516312185</v>
      </c>
      <c r="C257" s="19">
        <v>1</v>
      </c>
    </row>
    <row r="258" spans="1:3" x14ac:dyDescent="0.25">
      <c r="A258" s="5">
        <v>101.19344798811632</v>
      </c>
      <c r="B258" s="6">
        <v>135.20212791283635</v>
      </c>
      <c r="C258" s="19">
        <v>0</v>
      </c>
    </row>
    <row r="259" spans="1:3" x14ac:dyDescent="0.25">
      <c r="A259" s="5">
        <v>104.8139609617228</v>
      </c>
      <c r="B259" s="6">
        <v>53.041663855708308</v>
      </c>
      <c r="C259" s="19">
        <v>0</v>
      </c>
    </row>
    <row r="260" spans="1:3" x14ac:dyDescent="0.25">
      <c r="A260" s="5">
        <v>96.703729973811576</v>
      </c>
      <c r="B260" s="6">
        <v>103.86082690136273</v>
      </c>
      <c r="C260" s="19">
        <v>0</v>
      </c>
    </row>
    <row r="261" spans="1:3" x14ac:dyDescent="0.25">
      <c r="A261" s="5">
        <v>73.754955766080982</v>
      </c>
      <c r="B261" s="6">
        <v>91.510997723066325</v>
      </c>
      <c r="C261" s="19">
        <v>0</v>
      </c>
    </row>
    <row r="262" spans="1:3" x14ac:dyDescent="0.25">
      <c r="A262" s="5">
        <v>109.0359062989553</v>
      </c>
      <c r="B262" s="6">
        <v>138.14281670396096</v>
      </c>
      <c r="C262" s="19">
        <v>0</v>
      </c>
    </row>
    <row r="263" spans="1:3" x14ac:dyDescent="0.25">
      <c r="A263" s="5">
        <v>90.109334438318683</v>
      </c>
      <c r="B263" s="6">
        <v>118.6988976003433</v>
      </c>
      <c r="C263" s="19">
        <v>0</v>
      </c>
    </row>
    <row r="264" spans="1:3" x14ac:dyDescent="0.25">
      <c r="A264" s="5">
        <v>83.894538069043392</v>
      </c>
      <c r="B264" s="6">
        <v>144.71072140296479</v>
      </c>
      <c r="C264" s="19">
        <v>0</v>
      </c>
    </row>
    <row r="265" spans="1:3" x14ac:dyDescent="0.25">
      <c r="A265" s="5">
        <v>128.98521631039364</v>
      </c>
      <c r="B265" s="6">
        <v>61.33132767340151</v>
      </c>
      <c r="C265" s="19">
        <v>1</v>
      </c>
    </row>
    <row r="266" spans="1:3" x14ac:dyDescent="0.25">
      <c r="A266" s="5">
        <v>112.99739235470241</v>
      </c>
      <c r="B266" s="6">
        <v>71.37019998380643</v>
      </c>
      <c r="C266" s="19">
        <v>1</v>
      </c>
    </row>
    <row r="267" spans="1:3" x14ac:dyDescent="0.25">
      <c r="A267" s="5">
        <v>92.665882273136887</v>
      </c>
      <c r="B267" s="6">
        <v>68.717799344723574</v>
      </c>
      <c r="C267" s="19">
        <v>0</v>
      </c>
    </row>
    <row r="268" spans="1:3" x14ac:dyDescent="0.25">
      <c r="A268" s="5">
        <v>74.693898038933753</v>
      </c>
      <c r="B268" s="6">
        <v>81.413388087854074</v>
      </c>
      <c r="C268" s="19">
        <v>0</v>
      </c>
    </row>
    <row r="269" spans="1:3" x14ac:dyDescent="0.25">
      <c r="A269" s="5">
        <v>117.2761851283466</v>
      </c>
      <c r="B269" s="6">
        <v>26.455599703694933</v>
      </c>
      <c r="C269" s="19">
        <v>0</v>
      </c>
    </row>
    <row r="270" spans="1:3" x14ac:dyDescent="0.25">
      <c r="A270" s="5">
        <v>101.31741499141998</v>
      </c>
      <c r="B270" s="6">
        <v>152.59857241335067</v>
      </c>
      <c r="C270" s="19">
        <v>1</v>
      </c>
    </row>
    <row r="271" spans="1:3" x14ac:dyDescent="0.25">
      <c r="A271" s="5">
        <v>103.13422449229708</v>
      </c>
      <c r="B271" s="6">
        <v>59.34962299775777</v>
      </c>
      <c r="C271" s="19">
        <v>0</v>
      </c>
    </row>
    <row r="272" spans="1:3" x14ac:dyDescent="0.25">
      <c r="A272" s="5">
        <v>102.47773280467067</v>
      </c>
      <c r="B272" s="6">
        <v>79.500938700795373</v>
      </c>
      <c r="C272" s="19">
        <v>0</v>
      </c>
    </row>
    <row r="273" spans="1:3" x14ac:dyDescent="0.25">
      <c r="A273" s="5">
        <v>114.41939920883929</v>
      </c>
      <c r="B273" s="6">
        <v>84.174234628157308</v>
      </c>
      <c r="C273" s="19">
        <v>1</v>
      </c>
    </row>
    <row r="274" spans="1:3" x14ac:dyDescent="0.25">
      <c r="A274" s="5">
        <v>109.48466121526764</v>
      </c>
      <c r="B274" s="6">
        <v>13.754430080924772</v>
      </c>
      <c r="C274" s="19">
        <v>1</v>
      </c>
    </row>
    <row r="275" spans="1:3" x14ac:dyDescent="0.25">
      <c r="A275" s="5">
        <v>87.850351632991391</v>
      </c>
      <c r="B275" s="6">
        <v>132.68651410753267</v>
      </c>
      <c r="C275" s="19">
        <v>0</v>
      </c>
    </row>
    <row r="276" spans="1:3" x14ac:dyDescent="0.25">
      <c r="A276" s="5">
        <v>94.662233428961315</v>
      </c>
      <c r="B276" s="6">
        <v>58.691785948622133</v>
      </c>
      <c r="C276" s="19">
        <v>0</v>
      </c>
    </row>
    <row r="277" spans="1:3" x14ac:dyDescent="0.25">
      <c r="A277" s="5">
        <v>114.13775758625775</v>
      </c>
      <c r="B277" s="6">
        <v>99.430104316305048</v>
      </c>
      <c r="C277" s="19">
        <v>1</v>
      </c>
    </row>
    <row r="278" spans="1:3" x14ac:dyDescent="0.25">
      <c r="A278" s="5">
        <v>95.049465413984422</v>
      </c>
      <c r="B278" s="6">
        <v>154.49118353073982</v>
      </c>
      <c r="C278" s="19">
        <v>1</v>
      </c>
    </row>
    <row r="279" spans="1:3" x14ac:dyDescent="0.25">
      <c r="A279" s="5">
        <v>86.636297495639369</v>
      </c>
      <c r="B279" s="6">
        <v>27.831606102121796</v>
      </c>
      <c r="C279" s="19">
        <v>1</v>
      </c>
    </row>
    <row r="280" spans="1:3" x14ac:dyDescent="0.25">
      <c r="A280" s="5">
        <v>110.2166074804486</v>
      </c>
      <c r="B280" s="6">
        <v>99.684212464696827</v>
      </c>
      <c r="C280" s="19">
        <v>1</v>
      </c>
    </row>
    <row r="281" spans="1:3" x14ac:dyDescent="0.25">
      <c r="A281" s="5">
        <v>121.8399391280217</v>
      </c>
      <c r="B281" s="6">
        <v>105.8448241778494</v>
      </c>
      <c r="C281" s="19">
        <v>1</v>
      </c>
    </row>
    <row r="282" spans="1:3" x14ac:dyDescent="0.25">
      <c r="A282" s="5">
        <v>122.14469997771346</v>
      </c>
      <c r="B282" s="6">
        <v>37.296443663796204</v>
      </c>
      <c r="C282" s="19">
        <v>1</v>
      </c>
    </row>
    <row r="283" spans="1:3" x14ac:dyDescent="0.25">
      <c r="A283" s="5">
        <v>119.3844795120439</v>
      </c>
      <c r="B283" s="6">
        <v>84.75911453018729</v>
      </c>
      <c r="C283" s="19">
        <v>1</v>
      </c>
    </row>
    <row r="284" spans="1:3" x14ac:dyDescent="0.25">
      <c r="A284" s="5">
        <v>86.949478369386043</v>
      </c>
      <c r="B284" s="6">
        <v>53.906271953879852</v>
      </c>
      <c r="C284" s="19">
        <v>0</v>
      </c>
    </row>
    <row r="285" spans="1:3" x14ac:dyDescent="0.25">
      <c r="A285" s="5">
        <v>92.310948714344477</v>
      </c>
      <c r="B285" s="6">
        <v>125.08274876884242</v>
      </c>
      <c r="C285" s="19">
        <v>1</v>
      </c>
    </row>
    <row r="286" spans="1:3" x14ac:dyDescent="0.25">
      <c r="A286" s="5">
        <v>87.319537875204034</v>
      </c>
      <c r="B286" s="6">
        <v>61.791871382890932</v>
      </c>
      <c r="C286" s="19">
        <v>0</v>
      </c>
    </row>
    <row r="287" spans="1:3" x14ac:dyDescent="0.25">
      <c r="A287" s="5">
        <v>125.96067926713707</v>
      </c>
      <c r="B287" s="6">
        <v>69.934643944761248</v>
      </c>
      <c r="C287" s="19">
        <v>1</v>
      </c>
    </row>
    <row r="288" spans="1:3" x14ac:dyDescent="0.25">
      <c r="A288" s="5">
        <v>99.107552068744923</v>
      </c>
      <c r="B288" s="6">
        <v>102.83700061765498</v>
      </c>
      <c r="C288" s="19">
        <v>0</v>
      </c>
    </row>
    <row r="289" spans="1:3" x14ac:dyDescent="0.25">
      <c r="A289" s="5">
        <v>95.911345664625046</v>
      </c>
      <c r="B289" s="6">
        <v>97.686269878172382</v>
      </c>
      <c r="C289" s="19">
        <v>1</v>
      </c>
    </row>
    <row r="290" spans="1:3" x14ac:dyDescent="0.25">
      <c r="A290" s="5">
        <v>105.88604163298797</v>
      </c>
      <c r="B290" s="6">
        <v>90.147606061379278</v>
      </c>
      <c r="C290" s="19">
        <v>0</v>
      </c>
    </row>
    <row r="291" spans="1:3" x14ac:dyDescent="0.25">
      <c r="A291" s="5">
        <v>103.78108629825952</v>
      </c>
      <c r="B291" s="6">
        <v>80.343205070608107</v>
      </c>
      <c r="C291" s="19">
        <v>1</v>
      </c>
    </row>
    <row r="292" spans="1:3" x14ac:dyDescent="0.25">
      <c r="A292" s="5">
        <v>103.38138713903913</v>
      </c>
      <c r="B292" s="6">
        <v>31.891333305974733</v>
      </c>
      <c r="C292" s="19">
        <v>1</v>
      </c>
    </row>
    <row r="293" spans="1:3" x14ac:dyDescent="0.25">
      <c r="A293" s="5">
        <v>81.256964653628657</v>
      </c>
      <c r="B293" s="6">
        <v>137.27875784417009</v>
      </c>
      <c r="C293" s="19">
        <v>0</v>
      </c>
    </row>
    <row r="294" spans="1:3" x14ac:dyDescent="0.25">
      <c r="A294" s="5">
        <v>105.23804400946709</v>
      </c>
      <c r="B294" s="6">
        <v>136.03901099740617</v>
      </c>
      <c r="C294" s="19">
        <v>0</v>
      </c>
    </row>
    <row r="295" spans="1:3" x14ac:dyDescent="0.25">
      <c r="A295" s="5">
        <v>122.30354405109782</v>
      </c>
      <c r="B295" s="6">
        <v>169.21730015609035</v>
      </c>
      <c r="C295" s="19">
        <v>1</v>
      </c>
    </row>
    <row r="296" spans="1:3" x14ac:dyDescent="0.25">
      <c r="A296" s="5">
        <v>86.367561840039571</v>
      </c>
      <c r="B296" s="6">
        <v>182.76459427008527</v>
      </c>
      <c r="C296" s="19">
        <v>1</v>
      </c>
    </row>
    <row r="297" spans="1:3" x14ac:dyDescent="0.25">
      <c r="A297" s="5">
        <v>100.17510989966226</v>
      </c>
      <c r="B297" s="6">
        <v>62.262881893179163</v>
      </c>
      <c r="C297" s="19">
        <v>0</v>
      </c>
    </row>
    <row r="298" spans="1:3" x14ac:dyDescent="0.25">
      <c r="A298" s="5">
        <v>96.913169721638042</v>
      </c>
      <c r="B298" s="6">
        <v>73.932098600056136</v>
      </c>
      <c r="C298" s="19">
        <v>1</v>
      </c>
    </row>
    <row r="299" spans="1:3" x14ac:dyDescent="0.25">
      <c r="A299" s="5">
        <v>97.116137744088149</v>
      </c>
      <c r="B299" s="6">
        <v>108.55809092316137</v>
      </c>
      <c r="C299" s="19">
        <v>0</v>
      </c>
    </row>
    <row r="300" spans="1:3" x14ac:dyDescent="0.25">
      <c r="A300" s="5">
        <v>84.828108003513293</v>
      </c>
      <c r="B300" s="6">
        <v>94.19033785649674</v>
      </c>
      <c r="C300" s="19">
        <v>0</v>
      </c>
    </row>
    <row r="301" spans="1:3" x14ac:dyDescent="0.25">
      <c r="A301" s="5">
        <v>114.33251636853063</v>
      </c>
      <c r="B301" s="6">
        <v>126.0521941444358</v>
      </c>
      <c r="C301" s="19">
        <v>1</v>
      </c>
    </row>
  </sheetData>
  <pageMargins left="0.7" right="0.7" top="0.75" bottom="0.75" header="0.3" footer="0.3"/>
  <pageSetup orientation="landscape" verticalDpi="0" r:id="rId1"/>
  <headerFooter>
    <oddHeader>&amp;L2017-Schield-ASA&amp;CCompare Linear OLS with Logistic MLE
Binary Outcome; Continuous Predictor and Confounder&amp;RV1</oddHeader>
    <oddFooter>&amp;L&amp;F&amp;C&amp;A&amp;RBinary138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"/>
  <sheetViews>
    <sheetView showGridLines="0" view="pageLayout" zoomScaleNormal="100" workbookViewId="0">
      <selection activeCell="J15" sqref="J15"/>
    </sheetView>
  </sheetViews>
  <sheetFormatPr defaultRowHeight="15" x14ac:dyDescent="0.25"/>
  <cols>
    <col min="1" max="2" width="6.42578125" style="11" customWidth="1"/>
    <col min="3" max="3" width="5.140625" style="4" customWidth="1"/>
    <col min="4" max="4" width="2.85546875" style="4" customWidth="1"/>
    <col min="5" max="8" width="9.140625" style="4"/>
    <col min="9" max="9" width="13" style="4" bestFit="1" customWidth="1"/>
    <col min="10" max="11" width="12.28515625" style="4" bestFit="1" customWidth="1"/>
    <col min="12" max="13" width="9.140625" style="4"/>
    <col min="14" max="14" width="1.7109375" style="4" customWidth="1"/>
  </cols>
  <sheetData>
    <row r="1" spans="1:15" x14ac:dyDescent="0.25">
      <c r="A1" s="1" t="s">
        <v>3</v>
      </c>
      <c r="B1" s="1" t="s">
        <v>4</v>
      </c>
      <c r="C1" s="2" t="s">
        <v>6</v>
      </c>
      <c r="D1" s="3"/>
      <c r="F1" s="4" t="s">
        <v>45</v>
      </c>
    </row>
    <row r="2" spans="1:15" x14ac:dyDescent="0.25">
      <c r="A2" s="5">
        <v>96.057741788556967</v>
      </c>
      <c r="B2" s="6">
        <v>102.93140534848823</v>
      </c>
      <c r="C2" s="7">
        <v>0</v>
      </c>
      <c r="D2" s="3"/>
      <c r="E2" s="4" t="s">
        <v>34</v>
      </c>
      <c r="J2" s="4" t="s">
        <v>40</v>
      </c>
      <c r="O2" s="4"/>
    </row>
    <row r="3" spans="1:15" x14ac:dyDescent="0.25">
      <c r="A3" s="5">
        <v>87.266170335126148</v>
      </c>
      <c r="B3" s="6">
        <v>138.75756901584001</v>
      </c>
      <c r="C3" s="7">
        <v>0</v>
      </c>
      <c r="D3" s="3"/>
      <c r="E3" s="9">
        <f>INTERCEPT(C$1:C$301,A$1:A$301)</f>
        <v>-2.4042273518848125</v>
      </c>
      <c r="F3" s="4" t="str">
        <f ca="1">_xlfn.FORMULATEXT(E3)</f>
        <v>=INTERCEPT(C$1:C$301,A$1:A$301)</v>
      </c>
      <c r="J3" s="4">
        <v>-81.099999999999994</v>
      </c>
      <c r="O3" s="4"/>
    </row>
    <row r="4" spans="1:15" x14ac:dyDescent="0.25">
      <c r="A4" s="5">
        <v>87.446974928849357</v>
      </c>
      <c r="B4" s="6">
        <v>102.46514295158568</v>
      </c>
      <c r="C4" s="7">
        <v>0</v>
      </c>
      <c r="D4" s="3"/>
      <c r="E4" s="9">
        <f>SLOPE(C$1:C$301,A$1:A$301)</f>
        <v>2.9040900963920851E-2</v>
      </c>
      <c r="F4" s="4" t="str">
        <f ca="1">_xlfn.FORMULATEXT(E4)</f>
        <v>=SLOPE(C$1:C$301,A$1:A$301)</v>
      </c>
      <c r="J4" s="4">
        <v>0.81100000000000005</v>
      </c>
      <c r="O4" s="4"/>
    </row>
    <row r="5" spans="1:15" x14ac:dyDescent="0.25">
      <c r="A5" s="5">
        <v>77.095768469239303</v>
      </c>
      <c r="B5" s="6">
        <v>173.45259460292257</v>
      </c>
      <c r="C5" s="7">
        <v>0</v>
      </c>
      <c r="D5" s="3"/>
      <c r="E5" s="9">
        <f>CORREL(A1:A301, C1:C301)</f>
        <v>0.80638735614686274</v>
      </c>
      <c r="F5" s="4" t="str">
        <f ca="1">_xlfn.FORMULATEXT(E5)</f>
        <v>=CORREL(A1:A301, C1:C301)</v>
      </c>
      <c r="O5" s="4"/>
    </row>
    <row r="6" spans="1:15" x14ac:dyDescent="0.25">
      <c r="A6" s="5">
        <v>104.96249179583276</v>
      </c>
      <c r="B6" s="6">
        <v>105.21718652050178</v>
      </c>
      <c r="C6" s="7">
        <v>1</v>
      </c>
      <c r="D6" s="3"/>
      <c r="E6" s="11">
        <f>MIN(A1:A301)</f>
        <v>67.363710595211458</v>
      </c>
      <c r="F6" s="4" t="str">
        <f ca="1">_xlfn.FORMULATEXT(E6)</f>
        <v>=MIN(A1:A301)</v>
      </c>
      <c r="I6" s="4">
        <f>-E3/E4</f>
        <v>82.787629587378149</v>
      </c>
      <c r="J6" s="4" t="s">
        <v>41</v>
      </c>
      <c r="O6" s="4"/>
    </row>
    <row r="7" spans="1:15" x14ac:dyDescent="0.25">
      <c r="A7" s="5">
        <v>101.29745659217868</v>
      </c>
      <c r="B7" s="6">
        <v>130.51403808565289</v>
      </c>
      <c r="C7" s="7">
        <v>1</v>
      </c>
      <c r="D7" s="3"/>
      <c r="E7" s="11">
        <f>MAX(A1:A301)</f>
        <v>132.63885033272857</v>
      </c>
      <c r="F7" s="4" t="str">
        <f ca="1">_xlfn.FORMULATEXT(E7)</f>
        <v>=MAX(A1:A301)</v>
      </c>
      <c r="I7" s="4">
        <f>-(E3-1)/E4</f>
        <v>117.22182297698257</v>
      </c>
      <c r="J7" s="4" t="s">
        <v>42</v>
      </c>
      <c r="O7" s="4"/>
    </row>
    <row r="8" spans="1:15" x14ac:dyDescent="0.25">
      <c r="A8" s="5">
        <v>108.8382415572149</v>
      </c>
      <c r="B8" s="6">
        <v>34.171024101317116</v>
      </c>
      <c r="C8" s="7">
        <v>1</v>
      </c>
      <c r="D8" s="3"/>
      <c r="O8" s="4"/>
    </row>
    <row r="9" spans="1:15" x14ac:dyDescent="0.25">
      <c r="A9" s="5">
        <v>110.18720826980636</v>
      </c>
      <c r="B9" s="6">
        <v>161.92898752920459</v>
      </c>
      <c r="C9" s="7">
        <v>1</v>
      </c>
      <c r="D9" s="3"/>
      <c r="O9" s="4"/>
    </row>
    <row r="10" spans="1:15" x14ac:dyDescent="0.25">
      <c r="A10" s="5">
        <v>124.11316574793587</v>
      </c>
      <c r="B10" s="6">
        <v>120.67026109622779</v>
      </c>
      <c r="C10" s="7">
        <v>1</v>
      </c>
      <c r="D10" s="3"/>
      <c r="F10" s="4" t="s">
        <v>37</v>
      </c>
      <c r="G10" s="4" t="s">
        <v>37</v>
      </c>
      <c r="O10" s="4"/>
    </row>
    <row r="11" spans="1:15" x14ac:dyDescent="0.25">
      <c r="A11" s="5">
        <v>82.361568698580726</v>
      </c>
      <c r="B11" s="6">
        <v>75.742674889511818</v>
      </c>
      <c r="C11" s="7">
        <v>0</v>
      </c>
      <c r="D11" s="3"/>
      <c r="E11" s="4" t="s">
        <v>1</v>
      </c>
      <c r="F11" s="4" t="s">
        <v>38</v>
      </c>
      <c r="G11" s="4" t="s">
        <v>39</v>
      </c>
      <c r="H11" s="8" t="s">
        <v>43</v>
      </c>
      <c r="J11" s="18"/>
      <c r="K11" s="18"/>
      <c r="O11" s="4"/>
    </row>
    <row r="12" spans="1:15" x14ac:dyDescent="0.25">
      <c r="A12" s="5">
        <v>95.444833065542852</v>
      </c>
      <c r="B12" s="6">
        <v>10.419610018447189</v>
      </c>
      <c r="C12" s="7">
        <v>0</v>
      </c>
      <c r="D12" s="3"/>
      <c r="E12" s="4">
        <v>60</v>
      </c>
      <c r="F12" s="18">
        <f>$E$3+E12*$E$4</f>
        <v>-0.66177329404956153</v>
      </c>
      <c r="G12" s="18">
        <f>1/(1+EXP(-$J$3-E12*$J$4))</f>
        <v>8.1561838562430381E-15</v>
      </c>
      <c r="H12" s="18">
        <f>(G12-F12)*100</f>
        <v>66.177329404956964</v>
      </c>
      <c r="J12" s="18"/>
      <c r="K12" s="18"/>
      <c r="O12" s="4"/>
    </row>
    <row r="13" spans="1:15" x14ac:dyDescent="0.25">
      <c r="A13" s="5">
        <v>88.922509502977533</v>
      </c>
      <c r="B13" s="6">
        <v>100.17520956373887</v>
      </c>
      <c r="C13" s="7">
        <v>0</v>
      </c>
      <c r="D13" s="3"/>
      <c r="E13" s="4">
        <v>65</v>
      </c>
      <c r="F13" s="18">
        <f t="shared" ref="F13:F33" si="0">E$3+E13*E$4</f>
        <v>-0.5165687892299573</v>
      </c>
      <c r="G13" s="18">
        <f t="shared" ref="G13:G18" si="1">1/(1+EXP(-J$3-E13*J$4))</f>
        <v>4.7049079517383593E-13</v>
      </c>
      <c r="H13" s="18">
        <f t="shared" ref="H13:H33" si="2">(G13-F13)*100</f>
        <v>51.656878923042783</v>
      </c>
      <c r="J13" s="18"/>
      <c r="K13" s="18"/>
      <c r="O13" s="4"/>
    </row>
    <row r="14" spans="1:15" x14ac:dyDescent="0.25">
      <c r="A14" s="5">
        <v>80.077038672044452</v>
      </c>
      <c r="B14" s="6">
        <v>93.769134150468744</v>
      </c>
      <c r="C14" s="7">
        <v>0</v>
      </c>
      <c r="D14" s="3"/>
      <c r="E14" s="4">
        <v>70</v>
      </c>
      <c r="F14" s="18">
        <f t="shared" si="0"/>
        <v>-0.37136428441035285</v>
      </c>
      <c r="G14" s="18">
        <f t="shared" si="1"/>
        <v>2.7140338207073261E-11</v>
      </c>
      <c r="H14" s="18">
        <f t="shared" si="2"/>
        <v>37.136428443749317</v>
      </c>
      <c r="J14" s="18"/>
      <c r="K14" s="18"/>
      <c r="O14" s="4"/>
    </row>
    <row r="15" spans="1:15" x14ac:dyDescent="0.25">
      <c r="A15" s="5">
        <v>73.695887758491665</v>
      </c>
      <c r="B15" s="6">
        <v>82.183296129849026</v>
      </c>
      <c r="C15" s="7">
        <v>0</v>
      </c>
      <c r="D15" s="3"/>
      <c r="E15" s="4">
        <v>75</v>
      </c>
      <c r="F15" s="18">
        <f t="shared" si="0"/>
        <v>-0.22615977959074884</v>
      </c>
      <c r="G15" s="18">
        <f t="shared" si="1"/>
        <v>1.5655948308374165E-9</v>
      </c>
      <c r="H15" s="18">
        <f t="shared" si="2"/>
        <v>22.615978115634366</v>
      </c>
      <c r="J15" s="18"/>
      <c r="K15" s="18"/>
      <c r="O15" s="4"/>
    </row>
    <row r="16" spans="1:15" x14ac:dyDescent="0.25">
      <c r="A16" s="5">
        <v>88.460737997680283</v>
      </c>
      <c r="B16" s="6">
        <v>139.57234479261618</v>
      </c>
      <c r="C16" s="7">
        <v>0</v>
      </c>
      <c r="D16" s="3"/>
      <c r="E16" s="4">
        <v>80</v>
      </c>
      <c r="F16" s="18">
        <f t="shared" si="0"/>
        <v>-8.0955274771144392E-2</v>
      </c>
      <c r="G16" s="18">
        <f t="shared" si="1"/>
        <v>9.0311584988015594E-8</v>
      </c>
      <c r="H16" s="18">
        <f t="shared" si="2"/>
        <v>8.0955365082729376</v>
      </c>
      <c r="J16" s="18"/>
      <c r="K16" s="18"/>
      <c r="O16" s="4"/>
    </row>
    <row r="17" spans="1:15" x14ac:dyDescent="0.25">
      <c r="A17" s="5">
        <v>124.95277732451567</v>
      </c>
      <c r="B17" s="6">
        <v>38.708492753749411</v>
      </c>
      <c r="C17" s="7">
        <v>1</v>
      </c>
      <c r="D17" s="3"/>
      <c r="E17" s="4">
        <v>85</v>
      </c>
      <c r="F17" s="18">
        <f t="shared" si="0"/>
        <v>6.4249230048459616E-2</v>
      </c>
      <c r="G17" s="18">
        <f t="shared" si="1"/>
        <v>5.20961183076941E-6</v>
      </c>
      <c r="H17" s="18">
        <f t="shared" si="2"/>
        <v>-6.4244020436628846</v>
      </c>
      <c r="J17" s="18"/>
      <c r="K17" s="18"/>
      <c r="O17" s="4"/>
    </row>
    <row r="18" spans="1:15" x14ac:dyDescent="0.25">
      <c r="A18" s="5">
        <v>88.619658626351821</v>
      </c>
      <c r="B18" s="6">
        <v>31.688495341034152</v>
      </c>
      <c r="C18" s="7">
        <v>0</v>
      </c>
      <c r="D18" s="3"/>
      <c r="E18" s="4">
        <v>90</v>
      </c>
      <c r="F18" s="18">
        <f t="shared" si="0"/>
        <v>0.20945373486806407</v>
      </c>
      <c r="G18" s="18">
        <f t="shared" si="1"/>
        <v>3.0042858873039244E-4</v>
      </c>
      <c r="H18" s="18">
        <f t="shared" si="2"/>
        <v>-20.915330627933368</v>
      </c>
      <c r="J18" s="18"/>
      <c r="K18" s="18"/>
      <c r="O18" s="4"/>
    </row>
    <row r="19" spans="1:15" x14ac:dyDescent="0.25">
      <c r="A19" s="5">
        <v>78.77026694705998</v>
      </c>
      <c r="B19" s="6">
        <v>115.90420085130602</v>
      </c>
      <c r="C19" s="7">
        <v>0</v>
      </c>
      <c r="D19" s="3"/>
      <c r="E19" s="4">
        <v>94</v>
      </c>
      <c r="F19" s="18">
        <f t="shared" ref="F19" si="3">E$3+E19*E$4</f>
        <v>0.32561733872374754</v>
      </c>
      <c r="G19" s="18">
        <f t="shared" ref="G19" si="4">1/(1+EXP(-J$3-E19*J$4))</f>
        <v>7.6452205199227848E-3</v>
      </c>
      <c r="H19" s="18">
        <f t="shared" ref="H19" si="5">(G19-F19)*100</f>
        <v>-31.797211820382476</v>
      </c>
      <c r="J19" s="18"/>
      <c r="K19" s="18"/>
      <c r="O19" s="4"/>
    </row>
    <row r="20" spans="1:15" x14ac:dyDescent="0.25">
      <c r="A20" s="5">
        <v>120.51040716252737</v>
      </c>
      <c r="B20" s="6">
        <v>79.037845461088935</v>
      </c>
      <c r="C20" s="7">
        <v>1</v>
      </c>
      <c r="D20" s="3"/>
      <c r="E20" s="4">
        <v>95</v>
      </c>
      <c r="F20" s="18">
        <f>E$3+E20*E$4</f>
        <v>0.35465823968766852</v>
      </c>
      <c r="G20" s="18">
        <f>1/(1+EXP(-J$3-E20*J$4))</f>
        <v>1.7040082176569722E-2</v>
      </c>
      <c r="H20" s="18">
        <f>(G20-F20)*100</f>
        <v>-33.761815751109879</v>
      </c>
      <c r="J20" s="18"/>
      <c r="K20" s="18"/>
      <c r="O20" s="4"/>
    </row>
    <row r="21" spans="1:15" x14ac:dyDescent="0.25">
      <c r="A21" s="5">
        <v>92.321872864736264</v>
      </c>
      <c r="B21" s="6">
        <v>53.21744978272686</v>
      </c>
      <c r="C21" s="7">
        <v>0</v>
      </c>
      <c r="D21" s="3"/>
      <c r="E21" s="4">
        <v>100</v>
      </c>
      <c r="F21" s="18">
        <f>E$3+E21*E$4</f>
        <v>0.49986274450727253</v>
      </c>
      <c r="G21" s="18">
        <f>1/(1+EXP(-J$3-E21*J$4))</f>
        <v>0.50000000000000355</v>
      </c>
      <c r="H21" s="18">
        <f>(G21-F21)*100</f>
        <v>1.3725549273102544E-2</v>
      </c>
      <c r="J21" s="18"/>
      <c r="K21" s="18"/>
      <c r="O21" s="4"/>
    </row>
    <row r="22" spans="1:15" x14ac:dyDescent="0.25">
      <c r="A22" s="5">
        <v>117.2596860129967</v>
      </c>
      <c r="B22" s="6">
        <v>155.40523109355252</v>
      </c>
      <c r="C22" s="7">
        <v>1</v>
      </c>
      <c r="D22" s="3"/>
      <c r="E22" s="4">
        <v>105</v>
      </c>
      <c r="F22" s="18">
        <f>E$3+E22*E$4</f>
        <v>0.64506724932687698</v>
      </c>
      <c r="G22" s="18">
        <f>1/(1+EXP(-J$3-E22*J$4))</f>
        <v>0.98295991782343062</v>
      </c>
      <c r="H22" s="18">
        <f>(G22-F22)*100</f>
        <v>33.789266849655363</v>
      </c>
      <c r="J22" s="18"/>
      <c r="K22" s="18"/>
      <c r="O22" s="4"/>
    </row>
    <row r="23" spans="1:15" x14ac:dyDescent="0.25">
      <c r="A23" s="5">
        <v>100.01203332925434</v>
      </c>
      <c r="B23" s="6">
        <v>166.29829637744405</v>
      </c>
      <c r="C23" s="7">
        <v>1</v>
      </c>
      <c r="D23" s="3"/>
      <c r="E23" s="4">
        <v>106</v>
      </c>
      <c r="F23" s="18">
        <f>E$3+E23*E$4</f>
        <v>0.67410815029079751</v>
      </c>
      <c r="G23" s="18">
        <f>1/(1+EXP(-J$3-E23*J$4))</f>
        <v>0.99235477948007733</v>
      </c>
      <c r="H23" s="18">
        <f>(G23-F23)*100</f>
        <v>31.824662918927981</v>
      </c>
      <c r="J23" s="18"/>
      <c r="K23" s="18"/>
      <c r="O23" s="4"/>
    </row>
    <row r="24" spans="1:15" x14ac:dyDescent="0.25">
      <c r="A24" s="5">
        <v>80.322502634173347</v>
      </c>
      <c r="B24" s="6">
        <v>32.156046774027132</v>
      </c>
      <c r="C24" s="7">
        <v>0</v>
      </c>
      <c r="D24" s="3"/>
      <c r="E24" s="4">
        <v>110</v>
      </c>
      <c r="F24" s="18">
        <f>E$3+E24*E$4</f>
        <v>0.79027175414648099</v>
      </c>
      <c r="G24" s="18">
        <f>1/(1+EXP(-J$3-E24*J$4))</f>
        <v>0.99969957141126964</v>
      </c>
      <c r="H24" s="18">
        <f>(G24-F24)*100</f>
        <v>20.942781726478866</v>
      </c>
      <c r="J24" s="18"/>
      <c r="K24" s="18"/>
      <c r="O24" s="4"/>
    </row>
    <row r="25" spans="1:15" x14ac:dyDescent="0.25">
      <c r="A25" s="5">
        <v>108.90570515993394</v>
      </c>
      <c r="B25" s="6">
        <v>20.337639797956911</v>
      </c>
      <c r="C25" s="7">
        <v>1</v>
      </c>
      <c r="D25" s="3"/>
      <c r="E25" s="4">
        <v>115</v>
      </c>
      <c r="F25" s="18">
        <f t="shared" ref="F25" si="6">E$3+E25*E$4</f>
        <v>0.93547625896608544</v>
      </c>
      <c r="G25" s="18">
        <f t="shared" ref="G25" si="7">1/(1+EXP(-J$3-E25*J$4))</f>
        <v>0.9999947903881693</v>
      </c>
      <c r="H25" s="18">
        <f t="shared" ref="H25" si="8">(G25-F25)*100</f>
        <v>6.4518531422083853</v>
      </c>
      <c r="J25" s="18"/>
      <c r="K25" s="18"/>
      <c r="O25" s="4"/>
    </row>
    <row r="26" spans="1:15" x14ac:dyDescent="0.25">
      <c r="A26" s="5">
        <v>116.10238512615975</v>
      </c>
      <c r="B26" s="6">
        <v>116.67743345054402</v>
      </c>
      <c r="C26" s="7">
        <v>1</v>
      </c>
      <c r="D26" s="3"/>
      <c r="E26" s="4">
        <v>120</v>
      </c>
      <c r="F26" s="18">
        <f t="shared" ref="F26:F31" si="9">E$3+E26*E$4</f>
        <v>1.0806807637856894</v>
      </c>
      <c r="G26" s="18">
        <f t="shared" ref="G26:G33" si="10">1/(1+EXP(-J$3-E26*J$4))</f>
        <v>0.99999990968841501</v>
      </c>
      <c r="H26" s="18">
        <f t="shared" ref="H26:H31" si="11">(G26-F26)*100</f>
        <v>-8.068085409727443</v>
      </c>
      <c r="J26" s="18"/>
      <c r="K26" s="18"/>
      <c r="O26" s="4"/>
    </row>
    <row r="27" spans="1:15" x14ac:dyDescent="0.25">
      <c r="A27" s="5">
        <v>101.574603380957</v>
      </c>
      <c r="B27" s="6">
        <v>122.95931794022532</v>
      </c>
      <c r="C27" s="7">
        <v>1</v>
      </c>
      <c r="D27" s="3"/>
      <c r="E27" s="4">
        <v>125</v>
      </c>
      <c r="F27" s="18">
        <f t="shared" si="9"/>
        <v>1.2258852686052939</v>
      </c>
      <c r="G27" s="18">
        <f t="shared" si="10"/>
        <v>0.99999999843440524</v>
      </c>
      <c r="H27" s="18">
        <f t="shared" si="11"/>
        <v>-22.588527017088865</v>
      </c>
      <c r="J27" s="18"/>
      <c r="K27" s="18"/>
      <c r="O27" s="4"/>
    </row>
    <row r="28" spans="1:15" x14ac:dyDescent="0.25">
      <c r="A28" s="5">
        <v>107.41160606385534</v>
      </c>
      <c r="B28" s="6">
        <v>141.11331034052796</v>
      </c>
      <c r="C28" s="7">
        <v>1</v>
      </c>
      <c r="D28" s="3"/>
      <c r="E28" s="4">
        <v>130</v>
      </c>
      <c r="F28" s="18">
        <f t="shared" si="9"/>
        <v>1.3710897734248979</v>
      </c>
      <c r="G28" s="18">
        <f t="shared" si="10"/>
        <v>0.99999999997285971</v>
      </c>
      <c r="H28" s="18">
        <f t="shared" si="11"/>
        <v>-37.108977345203819</v>
      </c>
      <c r="J28" s="18"/>
      <c r="K28" s="18"/>
      <c r="O28" s="4"/>
    </row>
    <row r="29" spans="1:15" x14ac:dyDescent="0.25">
      <c r="A29" s="5">
        <v>106.14337501288388</v>
      </c>
      <c r="B29" s="6">
        <v>120.46317403174601</v>
      </c>
      <c r="C29" s="7">
        <v>1</v>
      </c>
      <c r="D29" s="3"/>
      <c r="E29" s="4">
        <v>135</v>
      </c>
      <c r="F29" s="18">
        <f t="shared" si="9"/>
        <v>1.5162942782445024</v>
      </c>
      <c r="G29" s="18">
        <f t="shared" si="10"/>
        <v>0.99999999999952949</v>
      </c>
      <c r="H29" s="18">
        <f t="shared" si="11"/>
        <v>-51.629427824497284</v>
      </c>
      <c r="J29" s="18"/>
      <c r="K29" s="18"/>
      <c r="O29" s="4"/>
    </row>
    <row r="30" spans="1:15" x14ac:dyDescent="0.25">
      <c r="A30" s="5">
        <v>111.58328824445655</v>
      </c>
      <c r="B30" s="6">
        <v>89.852530356490306</v>
      </c>
      <c r="C30" s="7">
        <v>1</v>
      </c>
      <c r="D30" s="3"/>
      <c r="E30" s="4">
        <v>140</v>
      </c>
      <c r="F30" s="18">
        <f t="shared" si="9"/>
        <v>1.6614987830641068</v>
      </c>
      <c r="G30" s="18">
        <f t="shared" si="10"/>
        <v>0.99999999999999178</v>
      </c>
      <c r="H30" s="18">
        <f t="shared" si="11"/>
        <v>-66.149878306411509</v>
      </c>
      <c r="J30" s="18"/>
      <c r="K30" s="18"/>
      <c r="O30" s="4"/>
    </row>
    <row r="31" spans="1:15" x14ac:dyDescent="0.25">
      <c r="A31" s="5">
        <v>75.990781286894688</v>
      </c>
      <c r="B31" s="6">
        <v>142.31815160023197</v>
      </c>
      <c r="C31" s="7">
        <v>0</v>
      </c>
      <c r="D31" s="3"/>
      <c r="E31" s="4">
        <v>145</v>
      </c>
      <c r="F31" s="18">
        <f t="shared" si="9"/>
        <v>1.8067032878837113</v>
      </c>
      <c r="G31" s="18">
        <f t="shared" si="10"/>
        <v>0.99999999999999978</v>
      </c>
      <c r="H31" s="18">
        <f t="shared" si="11"/>
        <v>-80.670328788371151</v>
      </c>
      <c r="J31" s="18"/>
      <c r="K31" s="18"/>
      <c r="O31" s="4"/>
    </row>
    <row r="32" spans="1:15" x14ac:dyDescent="0.25">
      <c r="A32" s="5">
        <v>73.191596729320906</v>
      </c>
      <c r="B32" s="6">
        <v>41.24577558159848</v>
      </c>
      <c r="C32" s="7">
        <v>0</v>
      </c>
      <c r="D32" s="3"/>
      <c r="E32" s="4">
        <v>200</v>
      </c>
      <c r="F32" s="18">
        <f t="shared" si="0"/>
        <v>3.4039528408993576</v>
      </c>
      <c r="G32" s="18">
        <f t="shared" si="10"/>
        <v>1</v>
      </c>
      <c r="H32" s="18">
        <f t="shared" si="2"/>
        <v>-240.39528408993576</v>
      </c>
      <c r="J32" s="18"/>
      <c r="K32" s="18"/>
      <c r="O32" s="4"/>
    </row>
    <row r="33" spans="1:15" x14ac:dyDescent="0.25">
      <c r="A33" s="5">
        <v>97.823039300351695</v>
      </c>
      <c r="B33" s="6">
        <v>117.93544223251503</v>
      </c>
      <c r="C33" s="7">
        <v>0</v>
      </c>
      <c r="D33" s="3"/>
      <c r="E33" s="4">
        <v>206</v>
      </c>
      <c r="F33" s="18">
        <f t="shared" si="0"/>
        <v>3.5781982466828826</v>
      </c>
      <c r="G33" s="18">
        <f t="shared" si="10"/>
        <v>1</v>
      </c>
      <c r="H33" s="18">
        <f t="shared" si="2"/>
        <v>-257.81982466828828</v>
      </c>
      <c r="J33" s="18"/>
      <c r="K33" s="18"/>
      <c r="O33" s="4"/>
    </row>
    <row r="34" spans="1:15" x14ac:dyDescent="0.25">
      <c r="A34" s="5">
        <v>97.986802590892893</v>
      </c>
      <c r="B34" s="6">
        <v>110.69037391203098</v>
      </c>
      <c r="C34" s="7">
        <v>0</v>
      </c>
      <c r="D34" s="3"/>
      <c r="O34" s="4"/>
    </row>
    <row r="35" spans="1:15" x14ac:dyDescent="0.25">
      <c r="A35" s="5">
        <v>112.83128424328365</v>
      </c>
      <c r="B35" s="6">
        <v>92.930735889367938</v>
      </c>
      <c r="C35" s="7">
        <v>1</v>
      </c>
    </row>
    <row r="36" spans="1:15" x14ac:dyDescent="0.25">
      <c r="A36" s="5">
        <v>94.30954166836753</v>
      </c>
      <c r="B36" s="6">
        <v>106.00683691050276</v>
      </c>
      <c r="C36" s="7">
        <v>0</v>
      </c>
    </row>
    <row r="37" spans="1:15" x14ac:dyDescent="0.25">
      <c r="A37" s="5">
        <v>109.42624113151322</v>
      </c>
      <c r="B37" s="6">
        <v>144.34206824411442</v>
      </c>
      <c r="C37" s="7">
        <v>1</v>
      </c>
    </row>
    <row r="38" spans="1:15" x14ac:dyDescent="0.25">
      <c r="A38" s="5">
        <v>124.64680363729448</v>
      </c>
      <c r="B38" s="6">
        <v>109.34501450980919</v>
      </c>
      <c r="C38" s="7">
        <v>1</v>
      </c>
    </row>
    <row r="39" spans="1:15" x14ac:dyDescent="0.25">
      <c r="A39" s="5">
        <v>96.229945918362404</v>
      </c>
      <c r="B39" s="6">
        <v>35.616667932628374</v>
      </c>
      <c r="C39" s="7">
        <v>0</v>
      </c>
    </row>
    <row r="40" spans="1:15" x14ac:dyDescent="0.25">
      <c r="A40" s="5">
        <v>99.300828981503386</v>
      </c>
      <c r="B40" s="6">
        <v>131.7126882250877</v>
      </c>
      <c r="C40" s="7">
        <v>0</v>
      </c>
    </row>
    <row r="41" spans="1:15" x14ac:dyDescent="0.25">
      <c r="A41" s="5">
        <v>90.008628412603343</v>
      </c>
      <c r="B41" s="6">
        <v>112.7274333058125</v>
      </c>
      <c r="C41" s="7">
        <v>0</v>
      </c>
    </row>
    <row r="42" spans="1:15" x14ac:dyDescent="0.25">
      <c r="A42" s="5">
        <v>115.77063476494814</v>
      </c>
      <c r="B42" s="6">
        <v>85.65354582145153</v>
      </c>
      <c r="C42" s="7">
        <v>1</v>
      </c>
    </row>
    <row r="43" spans="1:15" x14ac:dyDescent="0.25">
      <c r="A43" s="5">
        <v>82.774854066384165</v>
      </c>
      <c r="B43" s="6">
        <v>128.55135549555655</v>
      </c>
      <c r="C43" s="7">
        <v>0</v>
      </c>
    </row>
    <row r="44" spans="1:15" x14ac:dyDescent="0.25">
      <c r="A44" s="5">
        <v>95.881022556765757</v>
      </c>
      <c r="B44" s="6">
        <v>68.575432756026785</v>
      </c>
      <c r="C44" s="7">
        <v>0</v>
      </c>
    </row>
    <row r="45" spans="1:15" x14ac:dyDescent="0.25">
      <c r="A45" s="5">
        <v>119.60162901012579</v>
      </c>
      <c r="B45" s="6">
        <v>147.2052750067609</v>
      </c>
      <c r="C45" s="7">
        <v>1</v>
      </c>
    </row>
    <row r="46" spans="1:15" x14ac:dyDescent="0.25">
      <c r="A46" s="5">
        <v>81.608245595081769</v>
      </c>
      <c r="B46" s="6">
        <v>71.872029621004458</v>
      </c>
      <c r="C46" s="7">
        <v>0</v>
      </c>
    </row>
    <row r="47" spans="1:15" x14ac:dyDescent="0.25">
      <c r="A47" s="5">
        <v>70.267224857421851</v>
      </c>
      <c r="B47" s="6">
        <v>137.90304421561623</v>
      </c>
      <c r="C47" s="7">
        <v>0</v>
      </c>
    </row>
    <row r="48" spans="1:15" x14ac:dyDescent="0.25">
      <c r="A48" s="5">
        <v>79.343073470422837</v>
      </c>
      <c r="B48" s="6">
        <v>116.43657159905553</v>
      </c>
      <c r="C48" s="7">
        <v>0</v>
      </c>
    </row>
    <row r="49" spans="1:3" x14ac:dyDescent="0.25">
      <c r="A49" s="5">
        <v>132.63885033272857</v>
      </c>
      <c r="B49" s="6">
        <v>139.90256545468975</v>
      </c>
      <c r="C49" s="7">
        <v>1</v>
      </c>
    </row>
    <row r="50" spans="1:3" x14ac:dyDescent="0.25">
      <c r="A50" s="5">
        <v>103.78591428966641</v>
      </c>
      <c r="B50" s="6">
        <v>97.617683472443559</v>
      </c>
      <c r="C50" s="7">
        <v>1</v>
      </c>
    </row>
    <row r="51" spans="1:3" x14ac:dyDescent="0.25">
      <c r="A51" s="5">
        <v>113.69460278930319</v>
      </c>
      <c r="B51" s="6">
        <v>153.13990557541737</v>
      </c>
      <c r="C51" s="7">
        <v>1</v>
      </c>
    </row>
    <row r="52" spans="1:3" x14ac:dyDescent="0.25">
      <c r="A52" s="5">
        <v>112.28472224838116</v>
      </c>
      <c r="B52" s="6">
        <v>66.03595040632564</v>
      </c>
      <c r="C52" s="7">
        <v>1</v>
      </c>
    </row>
    <row r="53" spans="1:3" x14ac:dyDescent="0.25">
      <c r="A53" s="5">
        <v>99.338203211573699</v>
      </c>
      <c r="B53" s="6">
        <v>107.27412830553966</v>
      </c>
      <c r="C53" s="7">
        <v>0</v>
      </c>
    </row>
    <row r="54" spans="1:3" x14ac:dyDescent="0.25">
      <c r="A54" s="5">
        <v>72.386226626117391</v>
      </c>
      <c r="B54" s="6">
        <v>150.92090172795744</v>
      </c>
      <c r="C54" s="7">
        <v>0</v>
      </c>
    </row>
    <row r="55" spans="1:3" x14ac:dyDescent="0.25">
      <c r="A55" s="5">
        <v>81.137043649805435</v>
      </c>
      <c r="B55" s="6">
        <v>120.16874742701418</v>
      </c>
      <c r="C55" s="7">
        <v>0</v>
      </c>
    </row>
    <row r="56" spans="1:3" x14ac:dyDescent="0.25">
      <c r="A56" s="5">
        <v>110.5084384371354</v>
      </c>
      <c r="B56" s="6">
        <v>167.99084915890808</v>
      </c>
      <c r="C56" s="7">
        <v>1</v>
      </c>
    </row>
    <row r="57" spans="1:3" x14ac:dyDescent="0.25">
      <c r="A57" s="5">
        <v>117.60327280243881</v>
      </c>
      <c r="B57" s="6">
        <v>87.905634743387594</v>
      </c>
      <c r="C57" s="7">
        <v>1</v>
      </c>
    </row>
    <row r="58" spans="1:3" x14ac:dyDescent="0.25">
      <c r="A58" s="5">
        <v>104.77444469917972</v>
      </c>
      <c r="B58" s="6">
        <v>59.521486895338519</v>
      </c>
      <c r="C58" s="7">
        <v>1</v>
      </c>
    </row>
    <row r="59" spans="1:3" x14ac:dyDescent="0.25">
      <c r="A59" s="5">
        <v>111.38311386017595</v>
      </c>
      <c r="B59" s="6">
        <v>133.20101498186943</v>
      </c>
      <c r="C59" s="7">
        <v>1</v>
      </c>
    </row>
    <row r="60" spans="1:3" x14ac:dyDescent="0.25">
      <c r="A60" s="5">
        <v>106.25945880920696</v>
      </c>
      <c r="B60" s="6">
        <v>50.908364598179077</v>
      </c>
      <c r="C60" s="7">
        <v>1</v>
      </c>
    </row>
    <row r="61" spans="1:3" x14ac:dyDescent="0.25">
      <c r="A61" s="5">
        <v>101.16322303800382</v>
      </c>
      <c r="B61" s="6">
        <v>105.20123060482766</v>
      </c>
      <c r="C61" s="7">
        <v>0</v>
      </c>
    </row>
    <row r="62" spans="1:3" x14ac:dyDescent="0.25">
      <c r="A62" s="5">
        <v>116.99683810686696</v>
      </c>
      <c r="B62" s="6">
        <v>118.72313172663546</v>
      </c>
      <c r="C62" s="7">
        <v>1</v>
      </c>
    </row>
    <row r="63" spans="1:3" x14ac:dyDescent="0.25">
      <c r="A63" s="5">
        <v>76.195326888513748</v>
      </c>
      <c r="B63" s="6">
        <v>114.99393525758911</v>
      </c>
      <c r="C63" s="7">
        <v>0</v>
      </c>
    </row>
    <row r="64" spans="1:3" x14ac:dyDescent="0.25">
      <c r="A64" s="5">
        <v>110.83133922563212</v>
      </c>
      <c r="B64" s="6">
        <v>128.92944599558103</v>
      </c>
      <c r="C64" s="7">
        <v>1</v>
      </c>
    </row>
    <row r="65" spans="1:3" x14ac:dyDescent="0.25">
      <c r="A65" s="5">
        <v>108.17048217233578</v>
      </c>
      <c r="B65" s="6">
        <v>80.817000374934466</v>
      </c>
      <c r="C65" s="7">
        <v>1</v>
      </c>
    </row>
    <row r="66" spans="1:3" x14ac:dyDescent="0.25">
      <c r="A66" s="5">
        <v>113.55735365313726</v>
      </c>
      <c r="B66" s="6">
        <v>52.252797639993368</v>
      </c>
      <c r="C66" s="7">
        <v>1</v>
      </c>
    </row>
    <row r="67" spans="1:3" x14ac:dyDescent="0.25">
      <c r="A67" s="5">
        <v>68.976609869259022</v>
      </c>
      <c r="B67" s="6">
        <v>113.37712361468485</v>
      </c>
      <c r="C67" s="7">
        <v>0</v>
      </c>
    </row>
    <row r="68" spans="1:3" x14ac:dyDescent="0.25">
      <c r="A68" s="5">
        <v>100.24752270133749</v>
      </c>
      <c r="B68" s="6">
        <v>112.39441491501836</v>
      </c>
      <c r="C68" s="7">
        <v>0</v>
      </c>
    </row>
    <row r="69" spans="1:3" x14ac:dyDescent="0.25">
      <c r="A69" s="5">
        <v>88.380284343307238</v>
      </c>
      <c r="B69" s="6">
        <v>60.279186311967123</v>
      </c>
      <c r="C69" s="7">
        <v>0</v>
      </c>
    </row>
    <row r="70" spans="1:3" x14ac:dyDescent="0.25">
      <c r="A70" s="5">
        <v>97.396325037598288</v>
      </c>
      <c r="B70" s="6">
        <v>97.288452951018556</v>
      </c>
      <c r="C70" s="7">
        <v>0</v>
      </c>
    </row>
    <row r="71" spans="1:3" x14ac:dyDescent="0.25">
      <c r="A71" s="5">
        <v>85.816363820192919</v>
      </c>
      <c r="B71" s="6">
        <v>73.300215729485231</v>
      </c>
      <c r="C71" s="7">
        <v>0</v>
      </c>
    </row>
    <row r="72" spans="1:3" x14ac:dyDescent="0.25">
      <c r="A72" s="5">
        <v>120.05061761476216</v>
      </c>
      <c r="B72" s="6">
        <v>80.534556997751167</v>
      </c>
      <c r="C72" s="7">
        <v>1</v>
      </c>
    </row>
    <row r="73" spans="1:3" x14ac:dyDescent="0.25">
      <c r="A73" s="5">
        <v>83.7888338865733</v>
      </c>
      <c r="B73" s="6">
        <v>92.641226129529343</v>
      </c>
      <c r="C73" s="7">
        <v>0</v>
      </c>
    </row>
    <row r="74" spans="1:3" x14ac:dyDescent="0.25">
      <c r="A74" s="5">
        <v>89.529383350999169</v>
      </c>
      <c r="B74" s="6">
        <v>129.27427962953485</v>
      </c>
      <c r="C74" s="7">
        <v>0</v>
      </c>
    </row>
    <row r="75" spans="1:3" x14ac:dyDescent="0.25">
      <c r="A75" s="5">
        <v>105.22788366981607</v>
      </c>
      <c r="B75" s="6">
        <v>90.428762143527109</v>
      </c>
      <c r="C75" s="7">
        <v>1</v>
      </c>
    </row>
    <row r="76" spans="1:3" x14ac:dyDescent="0.25">
      <c r="A76" s="5">
        <v>108.41912352338824</v>
      </c>
      <c r="B76" s="6">
        <v>101.51089566351298</v>
      </c>
      <c r="C76" s="7">
        <v>1</v>
      </c>
    </row>
    <row r="77" spans="1:3" x14ac:dyDescent="0.25">
      <c r="A77" s="5">
        <v>127.3828859491321</v>
      </c>
      <c r="B77" s="6">
        <v>30.225888335280317</v>
      </c>
      <c r="C77" s="7">
        <v>1</v>
      </c>
    </row>
    <row r="78" spans="1:3" x14ac:dyDescent="0.25">
      <c r="A78" s="5">
        <v>98.692071528022112</v>
      </c>
      <c r="B78" s="6">
        <v>158.1105801384108</v>
      </c>
      <c r="C78" s="7">
        <v>0</v>
      </c>
    </row>
    <row r="79" spans="1:3" x14ac:dyDescent="0.25">
      <c r="A79" s="5">
        <v>81.438716142826948</v>
      </c>
      <c r="B79" s="6">
        <v>149.21092327474872</v>
      </c>
      <c r="C79" s="7">
        <v>0</v>
      </c>
    </row>
    <row r="80" spans="1:3" x14ac:dyDescent="0.25">
      <c r="A80" s="5">
        <v>90.500397487637784</v>
      </c>
      <c r="B80" s="6">
        <v>105.76855029222745</v>
      </c>
      <c r="C80" s="7">
        <v>0</v>
      </c>
    </row>
    <row r="81" spans="1:3" x14ac:dyDescent="0.25">
      <c r="A81" s="5">
        <v>121.5069632171991</v>
      </c>
      <c r="B81" s="6">
        <v>74.113044482866144</v>
      </c>
      <c r="C81" s="7">
        <v>1</v>
      </c>
    </row>
    <row r="82" spans="1:3" x14ac:dyDescent="0.25">
      <c r="A82" s="5">
        <v>93.8395275396838</v>
      </c>
      <c r="B82" s="6">
        <v>76.890169684394195</v>
      </c>
      <c r="C82" s="7">
        <v>0</v>
      </c>
    </row>
    <row r="83" spans="1:3" x14ac:dyDescent="0.25">
      <c r="A83" s="5">
        <v>125.47864123790234</v>
      </c>
      <c r="B83" s="6">
        <v>110.90472951263925</v>
      </c>
      <c r="C83" s="7">
        <v>1</v>
      </c>
    </row>
    <row r="84" spans="1:3" x14ac:dyDescent="0.25">
      <c r="A84" s="5">
        <v>115.49429914953868</v>
      </c>
      <c r="B84" s="6">
        <v>107.16230524685781</v>
      </c>
      <c r="C84" s="7">
        <v>1</v>
      </c>
    </row>
    <row r="85" spans="1:3" x14ac:dyDescent="0.25">
      <c r="A85" s="5">
        <v>99.786697133452719</v>
      </c>
      <c r="B85" s="6">
        <v>51.560447327211342</v>
      </c>
      <c r="C85" s="7">
        <v>0</v>
      </c>
    </row>
    <row r="86" spans="1:3" x14ac:dyDescent="0.25">
      <c r="A86" s="5">
        <v>95.610874866542332</v>
      </c>
      <c r="B86" s="6">
        <v>47.857521324179338</v>
      </c>
      <c r="C86" s="7">
        <v>0</v>
      </c>
    </row>
    <row r="87" spans="1:3" x14ac:dyDescent="0.25">
      <c r="A87" s="5">
        <v>111.03365997544566</v>
      </c>
      <c r="B87" s="6">
        <v>136.67067851889723</v>
      </c>
      <c r="C87" s="7">
        <v>1</v>
      </c>
    </row>
    <row r="88" spans="1:3" x14ac:dyDescent="0.25">
      <c r="A88" s="5">
        <v>93.760591080134162</v>
      </c>
      <c r="B88" s="6">
        <v>72.500397831236356</v>
      </c>
      <c r="C88" s="7">
        <v>0</v>
      </c>
    </row>
    <row r="89" spans="1:3" x14ac:dyDescent="0.25">
      <c r="A89" s="5">
        <v>94.170702861111863</v>
      </c>
      <c r="B89" s="6">
        <v>87.15665651252661</v>
      </c>
      <c r="C89" s="7">
        <v>0</v>
      </c>
    </row>
    <row r="90" spans="1:3" x14ac:dyDescent="0.25">
      <c r="A90" s="5">
        <v>105.79790530567453</v>
      </c>
      <c r="B90" s="6">
        <v>90.24739697878087</v>
      </c>
      <c r="C90" s="7">
        <v>1</v>
      </c>
    </row>
    <row r="91" spans="1:3" x14ac:dyDescent="0.25">
      <c r="A91" s="5">
        <v>77.679509538114246</v>
      </c>
      <c r="B91" s="6">
        <v>154.10824946619638</v>
      </c>
      <c r="C91" s="7">
        <v>0</v>
      </c>
    </row>
    <row r="92" spans="1:3" x14ac:dyDescent="0.25">
      <c r="A92" s="5">
        <v>96.537552113665328</v>
      </c>
      <c r="B92" s="6">
        <v>108.53858495593676</v>
      </c>
      <c r="C92" s="7">
        <v>0</v>
      </c>
    </row>
    <row r="93" spans="1:3" x14ac:dyDescent="0.25">
      <c r="A93" s="5">
        <v>92.010175385943711</v>
      </c>
      <c r="B93" s="6">
        <v>140.4883948867849</v>
      </c>
      <c r="C93" s="7">
        <v>0</v>
      </c>
    </row>
    <row r="94" spans="1:3" x14ac:dyDescent="0.25">
      <c r="A94" s="5">
        <v>102.23664036501776</v>
      </c>
      <c r="B94" s="6">
        <v>17.154034868313651</v>
      </c>
      <c r="C94" s="7">
        <v>1</v>
      </c>
    </row>
    <row r="95" spans="1:3" x14ac:dyDescent="0.25">
      <c r="A95" s="5">
        <v>87.804967506525855</v>
      </c>
      <c r="B95" s="6">
        <v>69.272475396797489</v>
      </c>
      <c r="C95" s="7">
        <v>0</v>
      </c>
    </row>
    <row r="96" spans="1:3" x14ac:dyDescent="0.25">
      <c r="A96" s="5">
        <v>118.47863294532139</v>
      </c>
      <c r="B96" s="6">
        <v>77.079544146516042</v>
      </c>
      <c r="C96" s="7">
        <v>1</v>
      </c>
    </row>
    <row r="97" spans="1:3" x14ac:dyDescent="0.25">
      <c r="A97" s="5">
        <v>83.143713584865452</v>
      </c>
      <c r="B97" s="6">
        <v>99.718172652149605</v>
      </c>
      <c r="C97" s="7">
        <v>0</v>
      </c>
    </row>
    <row r="98" spans="1:3" x14ac:dyDescent="0.25">
      <c r="A98" s="5">
        <v>94.799975887878645</v>
      </c>
      <c r="B98" s="6">
        <v>111.22479425193553</v>
      </c>
      <c r="C98" s="7">
        <v>0</v>
      </c>
    </row>
    <row r="99" spans="1:3" x14ac:dyDescent="0.25">
      <c r="A99" s="5">
        <v>103.56416414663153</v>
      </c>
      <c r="B99" s="6">
        <v>62.073339748461606</v>
      </c>
      <c r="C99" s="7">
        <v>1</v>
      </c>
    </row>
    <row r="100" spans="1:3" x14ac:dyDescent="0.25">
      <c r="A100" s="5">
        <v>130.76744039041347</v>
      </c>
      <c r="B100" s="6">
        <v>163.62570478266534</v>
      </c>
      <c r="C100" s="7">
        <v>1</v>
      </c>
    </row>
    <row r="101" spans="1:3" x14ac:dyDescent="0.25">
      <c r="A101" s="5">
        <v>93.957641309266833</v>
      </c>
      <c r="B101" s="6">
        <v>96.160816394494091</v>
      </c>
      <c r="C101" s="7">
        <v>0</v>
      </c>
    </row>
    <row r="102" spans="1:3" x14ac:dyDescent="0.25">
      <c r="A102" s="5">
        <v>121.07393042200447</v>
      </c>
      <c r="B102" s="6">
        <v>57.411381341963271</v>
      </c>
      <c r="C102" s="7">
        <v>1</v>
      </c>
    </row>
    <row r="103" spans="1:3" x14ac:dyDescent="0.25">
      <c r="A103" s="5">
        <v>112.46285766579827</v>
      </c>
      <c r="B103" s="6">
        <v>123.27307961462019</v>
      </c>
      <c r="C103" s="7">
        <v>1</v>
      </c>
    </row>
    <row r="104" spans="1:3" x14ac:dyDescent="0.25">
      <c r="A104" s="5">
        <v>107.7236159295926</v>
      </c>
      <c r="B104" s="6">
        <v>87.755936929940106</v>
      </c>
      <c r="C104" s="7">
        <v>1</v>
      </c>
    </row>
    <row r="105" spans="1:3" x14ac:dyDescent="0.25">
      <c r="A105" s="5">
        <v>100.17035424228078</v>
      </c>
      <c r="B105" s="6">
        <v>111.99749259368433</v>
      </c>
      <c r="C105" s="7">
        <v>1</v>
      </c>
    </row>
    <row r="106" spans="1:3" x14ac:dyDescent="0.25">
      <c r="A106" s="5">
        <v>98.190908676698612</v>
      </c>
      <c r="B106" s="6">
        <v>78.248471806385254</v>
      </c>
      <c r="C106" s="7">
        <v>0</v>
      </c>
    </row>
    <row r="107" spans="1:3" x14ac:dyDescent="0.25">
      <c r="A107" s="5">
        <v>119.4234286826956</v>
      </c>
      <c r="B107" s="6">
        <v>89.472245353254834</v>
      </c>
      <c r="C107" s="7">
        <v>1</v>
      </c>
    </row>
    <row r="108" spans="1:3" x14ac:dyDescent="0.25">
      <c r="A108" s="5">
        <v>104.23813504187737</v>
      </c>
      <c r="B108" s="6">
        <v>98.249425678480222</v>
      </c>
      <c r="C108" s="7">
        <v>1</v>
      </c>
    </row>
    <row r="109" spans="1:3" x14ac:dyDescent="0.25">
      <c r="A109" s="5">
        <v>114.75287355501146</v>
      </c>
      <c r="B109" s="6">
        <v>83.601439007274536</v>
      </c>
      <c r="C109" s="7">
        <v>1</v>
      </c>
    </row>
    <row r="110" spans="1:3" x14ac:dyDescent="0.25">
      <c r="A110" s="5">
        <v>105.54716639878443</v>
      </c>
      <c r="B110" s="6">
        <v>92.043495580871721</v>
      </c>
      <c r="C110" s="7">
        <v>1</v>
      </c>
    </row>
    <row r="111" spans="1:3" x14ac:dyDescent="0.25">
      <c r="A111" s="5">
        <v>81.905231324635622</v>
      </c>
      <c r="B111" s="6">
        <v>133.95199782046132</v>
      </c>
      <c r="C111" s="7">
        <v>0</v>
      </c>
    </row>
    <row r="112" spans="1:3" x14ac:dyDescent="0.25">
      <c r="A112" s="5">
        <v>113.35600580463141</v>
      </c>
      <c r="B112" s="6">
        <v>60.540495173184219</v>
      </c>
      <c r="C112" s="7">
        <v>1</v>
      </c>
    </row>
    <row r="113" spans="1:3" x14ac:dyDescent="0.25">
      <c r="A113" s="5">
        <v>114.13712038056478</v>
      </c>
      <c r="B113" s="6">
        <v>75.483610989785333</v>
      </c>
      <c r="C113" s="7">
        <v>1</v>
      </c>
    </row>
    <row r="114" spans="1:3" x14ac:dyDescent="0.25">
      <c r="A114" s="5">
        <v>114.24502571251485</v>
      </c>
      <c r="B114" s="6">
        <v>84.490616332532468</v>
      </c>
      <c r="C114" s="7">
        <v>1</v>
      </c>
    </row>
    <row r="115" spans="1:3" x14ac:dyDescent="0.25">
      <c r="A115" s="5">
        <v>100.65022850428343</v>
      </c>
      <c r="B115" s="6">
        <v>123.71269965438698</v>
      </c>
      <c r="C115" s="7">
        <v>1</v>
      </c>
    </row>
    <row r="116" spans="1:3" x14ac:dyDescent="0.25">
      <c r="A116" s="5">
        <v>99.676267606057266</v>
      </c>
      <c r="B116" s="6">
        <v>100.43764429496666</v>
      </c>
      <c r="C116" s="7">
        <v>0</v>
      </c>
    </row>
    <row r="117" spans="1:3" x14ac:dyDescent="0.25">
      <c r="A117" s="5">
        <v>128.0765735537413</v>
      </c>
      <c r="B117" s="6">
        <v>128.0740279388003</v>
      </c>
      <c r="C117" s="7">
        <v>1</v>
      </c>
    </row>
    <row r="118" spans="1:3" x14ac:dyDescent="0.25">
      <c r="A118" s="5">
        <v>106.65101277620241</v>
      </c>
      <c r="B118" s="6">
        <v>172.73151359232261</v>
      </c>
      <c r="C118" s="7">
        <v>1</v>
      </c>
    </row>
    <row r="119" spans="1:3" x14ac:dyDescent="0.25">
      <c r="A119" s="5">
        <v>112.92097549926132</v>
      </c>
      <c r="B119" s="6">
        <v>164.92756888605368</v>
      </c>
      <c r="C119" s="7">
        <v>1</v>
      </c>
    </row>
    <row r="120" spans="1:3" x14ac:dyDescent="0.25">
      <c r="A120" s="5">
        <v>106.85495833991212</v>
      </c>
      <c r="B120" s="6">
        <v>96.802141202897559</v>
      </c>
      <c r="C120" s="7">
        <v>1</v>
      </c>
    </row>
    <row r="121" spans="1:3" x14ac:dyDescent="0.25">
      <c r="A121" s="5">
        <v>92.365079698806341</v>
      </c>
      <c r="B121" s="6">
        <v>80.007008751704461</v>
      </c>
      <c r="C121" s="7">
        <v>0</v>
      </c>
    </row>
    <row r="122" spans="1:3" x14ac:dyDescent="0.25">
      <c r="A122" s="5">
        <v>87.864237355010047</v>
      </c>
      <c r="B122" s="6">
        <v>64.62374366109114</v>
      </c>
      <c r="C122" s="7">
        <v>0</v>
      </c>
    </row>
    <row r="123" spans="1:3" x14ac:dyDescent="0.25">
      <c r="A123" s="5">
        <v>114.99252207529152</v>
      </c>
      <c r="B123" s="6">
        <v>133.82417652920722</v>
      </c>
      <c r="C123" s="7">
        <v>1</v>
      </c>
    </row>
    <row r="124" spans="1:3" x14ac:dyDescent="0.25">
      <c r="A124" s="5">
        <v>106.08436294740426</v>
      </c>
      <c r="B124" s="6">
        <v>36.887049772517543</v>
      </c>
      <c r="C124" s="7">
        <v>1</v>
      </c>
    </row>
    <row r="125" spans="1:3" x14ac:dyDescent="0.25">
      <c r="A125" s="5">
        <v>98.528733676137449</v>
      </c>
      <c r="B125" s="6">
        <v>20.862353102282043</v>
      </c>
      <c r="C125" s="7">
        <v>1</v>
      </c>
    </row>
    <row r="126" spans="1:3" x14ac:dyDescent="0.25">
      <c r="A126" s="5">
        <v>87.089520851073132</v>
      </c>
      <c r="B126" s="6">
        <v>189.39072328683082</v>
      </c>
      <c r="C126" s="7">
        <v>0</v>
      </c>
    </row>
    <row r="127" spans="1:3" x14ac:dyDescent="0.25">
      <c r="A127" s="5">
        <v>79.285057089950982</v>
      </c>
      <c r="B127" s="6">
        <v>108.16627101989954</v>
      </c>
      <c r="C127" s="7">
        <v>0</v>
      </c>
    </row>
    <row r="128" spans="1:3" x14ac:dyDescent="0.25">
      <c r="A128" s="5">
        <v>118.22839770535774</v>
      </c>
      <c r="B128" s="6">
        <v>132.22618613213979</v>
      </c>
      <c r="C128" s="7">
        <v>1</v>
      </c>
    </row>
    <row r="129" spans="1:3" x14ac:dyDescent="0.25">
      <c r="A129" s="5">
        <v>101.90565451064094</v>
      </c>
      <c r="B129" s="6">
        <v>54.433750069673842</v>
      </c>
      <c r="C129" s="7">
        <v>1</v>
      </c>
    </row>
    <row r="130" spans="1:3" x14ac:dyDescent="0.25">
      <c r="A130" s="5">
        <v>116.68042046455932</v>
      </c>
      <c r="B130" s="6">
        <v>61.034318426844308</v>
      </c>
      <c r="C130" s="7">
        <v>1</v>
      </c>
    </row>
    <row r="131" spans="1:3" x14ac:dyDescent="0.25">
      <c r="A131" s="5">
        <v>88.041431945264947</v>
      </c>
      <c r="B131" s="6">
        <v>135.22498200458656</v>
      </c>
      <c r="C131" s="7">
        <v>0</v>
      </c>
    </row>
    <row r="132" spans="1:3" x14ac:dyDescent="0.25">
      <c r="A132" s="5">
        <v>102.10486181555567</v>
      </c>
      <c r="B132" s="6">
        <v>71.162490841038604</v>
      </c>
      <c r="C132" s="7">
        <v>1</v>
      </c>
    </row>
    <row r="133" spans="1:3" x14ac:dyDescent="0.25">
      <c r="A133" s="5">
        <v>107.57930919983508</v>
      </c>
      <c r="B133" s="6">
        <v>124.23007710216353</v>
      </c>
      <c r="C133" s="7">
        <v>1</v>
      </c>
    </row>
    <row r="134" spans="1:3" x14ac:dyDescent="0.25">
      <c r="A134" s="5">
        <v>86.36347725335321</v>
      </c>
      <c r="B134" s="6">
        <v>55.742727347111618</v>
      </c>
      <c r="C134" s="7">
        <v>0</v>
      </c>
    </row>
    <row r="135" spans="1:3" x14ac:dyDescent="0.25">
      <c r="A135" s="5">
        <v>97.610335705685003</v>
      </c>
      <c r="B135" s="6">
        <v>153.50160627333071</v>
      </c>
      <c r="C135" s="7">
        <v>0</v>
      </c>
    </row>
    <row r="136" spans="1:3" x14ac:dyDescent="0.25">
      <c r="A136" s="5">
        <v>91.055756491415536</v>
      </c>
      <c r="B136" s="6">
        <v>91.164180396236461</v>
      </c>
      <c r="C136" s="7">
        <v>0</v>
      </c>
    </row>
    <row r="137" spans="1:3" x14ac:dyDescent="0.25">
      <c r="A137" s="5">
        <v>106.66316278728326</v>
      </c>
      <c r="B137" s="6">
        <v>54.899093001870163</v>
      </c>
      <c r="C137" s="7">
        <v>1</v>
      </c>
    </row>
    <row r="138" spans="1:3" x14ac:dyDescent="0.25">
      <c r="A138" s="5">
        <v>83.761826495352281</v>
      </c>
      <c r="B138" s="6">
        <v>91.385632808832625</v>
      </c>
      <c r="C138" s="7">
        <v>0</v>
      </c>
    </row>
    <row r="139" spans="1:3" x14ac:dyDescent="0.25">
      <c r="A139" s="5">
        <v>116.46068637938231</v>
      </c>
      <c r="B139" s="6">
        <v>155.57682505340924</v>
      </c>
      <c r="C139" s="7">
        <v>1</v>
      </c>
    </row>
    <row r="140" spans="1:3" x14ac:dyDescent="0.25">
      <c r="A140" s="5">
        <v>95.737301242426071</v>
      </c>
      <c r="B140" s="6">
        <v>135.73836663690139</v>
      </c>
      <c r="C140" s="7">
        <v>0</v>
      </c>
    </row>
    <row r="141" spans="1:3" x14ac:dyDescent="0.25">
      <c r="A141" s="5">
        <v>76.676608553008521</v>
      </c>
      <c r="B141" s="6">
        <v>184.54937015928041</v>
      </c>
      <c r="C141" s="7">
        <v>0</v>
      </c>
    </row>
    <row r="142" spans="1:3" x14ac:dyDescent="0.25">
      <c r="A142" s="5">
        <v>120.18077008400599</v>
      </c>
      <c r="B142" s="6">
        <v>131.09133044018458</v>
      </c>
      <c r="C142" s="7">
        <v>1</v>
      </c>
    </row>
    <row r="143" spans="1:3" x14ac:dyDescent="0.25">
      <c r="A143" s="5">
        <v>100.71019234833011</v>
      </c>
      <c r="B143" s="6">
        <v>104.50305614833809</v>
      </c>
      <c r="C143" s="7">
        <v>1</v>
      </c>
    </row>
    <row r="144" spans="1:3" x14ac:dyDescent="0.25">
      <c r="A144" s="5">
        <v>110.28328644607984</v>
      </c>
      <c r="B144" s="6">
        <v>159.65818161660323</v>
      </c>
      <c r="C144" s="7">
        <v>1</v>
      </c>
    </row>
    <row r="145" spans="1:3" x14ac:dyDescent="0.25">
      <c r="A145" s="5">
        <v>110.61903296417756</v>
      </c>
      <c r="B145" s="6">
        <v>103.28390239799295</v>
      </c>
      <c r="C145" s="7">
        <v>1</v>
      </c>
    </row>
    <row r="146" spans="1:3" x14ac:dyDescent="0.25">
      <c r="A146" s="5">
        <v>103.33766138921578</v>
      </c>
      <c r="B146" s="6">
        <v>92.185420402403636</v>
      </c>
      <c r="C146" s="7">
        <v>0</v>
      </c>
    </row>
    <row r="147" spans="1:3" x14ac:dyDescent="0.25">
      <c r="A147" s="5">
        <v>93.206789986602558</v>
      </c>
      <c r="B147" s="6">
        <v>103.81908410893503</v>
      </c>
      <c r="C147" s="7">
        <v>0</v>
      </c>
    </row>
    <row r="148" spans="1:3" x14ac:dyDescent="0.25">
      <c r="A148" s="5">
        <v>102.37038033666298</v>
      </c>
      <c r="B148" s="6">
        <v>121.07734820823561</v>
      </c>
      <c r="C148" s="7">
        <v>1</v>
      </c>
    </row>
    <row r="149" spans="1:3" x14ac:dyDescent="0.25">
      <c r="A149" s="5">
        <v>90.23261051655696</v>
      </c>
      <c r="B149" s="6">
        <v>113.87401680553529</v>
      </c>
      <c r="C149" s="7">
        <v>0</v>
      </c>
    </row>
    <row r="150" spans="1:3" x14ac:dyDescent="0.25">
      <c r="A150" s="5">
        <v>92.062195429466911</v>
      </c>
      <c r="B150" s="6">
        <v>85.009037547800503</v>
      </c>
      <c r="C150" s="7">
        <v>0</v>
      </c>
    </row>
    <row r="151" spans="1:3" x14ac:dyDescent="0.25">
      <c r="A151" s="5">
        <v>123.60357991702122</v>
      </c>
      <c r="B151" s="6">
        <v>117.77879650470422</v>
      </c>
      <c r="C151" s="7">
        <v>1</v>
      </c>
    </row>
    <row r="152" spans="1:3" x14ac:dyDescent="0.25">
      <c r="A152" s="5">
        <v>118.87433958018204</v>
      </c>
      <c r="B152" s="6">
        <v>101.6190351086465</v>
      </c>
      <c r="C152" s="7">
        <v>1</v>
      </c>
    </row>
    <row r="153" spans="1:3" x14ac:dyDescent="0.25">
      <c r="A153" s="5">
        <v>93.146834769156996</v>
      </c>
      <c r="B153" s="6">
        <v>104.74693623821503</v>
      </c>
      <c r="C153" s="7">
        <v>0</v>
      </c>
    </row>
    <row r="154" spans="1:3" x14ac:dyDescent="0.25">
      <c r="A154" s="5">
        <v>91.535338145650115</v>
      </c>
      <c r="B154" s="6">
        <v>146.45955570611687</v>
      </c>
      <c r="C154" s="7">
        <v>0</v>
      </c>
    </row>
    <row r="155" spans="1:3" x14ac:dyDescent="0.25">
      <c r="A155" s="5">
        <v>114.90163794331633</v>
      </c>
      <c r="B155" s="6">
        <v>63.291664576234957</v>
      </c>
      <c r="C155" s="7">
        <v>1</v>
      </c>
    </row>
    <row r="156" spans="1:3" x14ac:dyDescent="0.25">
      <c r="A156" s="5">
        <v>96.732377876998072</v>
      </c>
      <c r="B156" s="6">
        <v>141.30864023569987</v>
      </c>
      <c r="C156" s="7">
        <v>0</v>
      </c>
    </row>
    <row r="157" spans="1:3" x14ac:dyDescent="0.25">
      <c r="A157" s="5">
        <v>90.814746838694077</v>
      </c>
      <c r="B157" s="6">
        <v>82.604406340257569</v>
      </c>
      <c r="C157" s="7">
        <v>0</v>
      </c>
    </row>
    <row r="158" spans="1:3" x14ac:dyDescent="0.25">
      <c r="A158" s="5">
        <v>97.094473147560848</v>
      </c>
      <c r="B158" s="6">
        <v>70.778785291307173</v>
      </c>
      <c r="C158" s="7">
        <v>0</v>
      </c>
    </row>
    <row r="159" spans="1:3" x14ac:dyDescent="0.25">
      <c r="A159" s="5">
        <v>82.564466125788115</v>
      </c>
      <c r="B159" s="6">
        <v>152.07867465928931</v>
      </c>
      <c r="C159" s="7">
        <v>0</v>
      </c>
    </row>
    <row r="160" spans="1:3" x14ac:dyDescent="0.25">
      <c r="A160" s="5">
        <v>86.651483013395463</v>
      </c>
      <c r="B160" s="6">
        <v>14.024787606904942</v>
      </c>
      <c r="C160" s="7">
        <v>0</v>
      </c>
    </row>
    <row r="161" spans="1:3" x14ac:dyDescent="0.25">
      <c r="A161" s="5">
        <v>89.587794753024141</v>
      </c>
      <c r="B161" s="6">
        <v>108.77525222124993</v>
      </c>
      <c r="C161" s="7">
        <v>0</v>
      </c>
    </row>
    <row r="162" spans="1:3" x14ac:dyDescent="0.25">
      <c r="A162" s="5">
        <v>67.363710595211458</v>
      </c>
      <c r="B162" s="6">
        <v>59.164961362166103</v>
      </c>
      <c r="C162" s="7">
        <v>0</v>
      </c>
    </row>
    <row r="163" spans="1:3" x14ac:dyDescent="0.25">
      <c r="A163" s="5">
        <v>91.797121912300085</v>
      </c>
      <c r="B163" s="6">
        <v>165.16694223576857</v>
      </c>
      <c r="C163" s="7">
        <v>0</v>
      </c>
    </row>
    <row r="164" spans="1:3" x14ac:dyDescent="0.25">
      <c r="A164" s="5">
        <v>128.95094255223128</v>
      </c>
      <c r="B164" s="6">
        <v>95.877294530377881</v>
      </c>
      <c r="C164" s="7">
        <v>1</v>
      </c>
    </row>
    <row r="165" spans="1:3" x14ac:dyDescent="0.25">
      <c r="A165" s="5">
        <v>104.00025090469475</v>
      </c>
      <c r="B165" s="6">
        <v>115.21219203496243</v>
      </c>
      <c r="C165" s="7">
        <v>1</v>
      </c>
    </row>
    <row r="166" spans="1:3" x14ac:dyDescent="0.25">
      <c r="A166" s="5">
        <v>93.479963060041513</v>
      </c>
      <c r="B166" s="6">
        <v>109.30200679706748</v>
      </c>
      <c r="C166" s="7">
        <v>0</v>
      </c>
    </row>
    <row r="167" spans="1:3" x14ac:dyDescent="0.25">
      <c r="A167" s="5">
        <v>84.177832727085061</v>
      </c>
      <c r="B167" s="6">
        <v>94.882060006576438</v>
      </c>
      <c r="C167" s="7">
        <v>0</v>
      </c>
    </row>
    <row r="168" spans="1:3" x14ac:dyDescent="0.25">
      <c r="A168" s="5">
        <v>120.75684381514729</v>
      </c>
      <c r="B168" s="6">
        <v>94.012258926897829</v>
      </c>
      <c r="C168" s="7">
        <v>1</v>
      </c>
    </row>
    <row r="169" spans="1:3" x14ac:dyDescent="0.25">
      <c r="A169" s="5">
        <v>89.355257555448532</v>
      </c>
      <c r="B169" s="6">
        <v>143.67358594758272</v>
      </c>
      <c r="C169" s="7">
        <v>0</v>
      </c>
    </row>
    <row r="170" spans="1:3" x14ac:dyDescent="0.25">
      <c r="A170" s="5">
        <v>102.83243197841605</v>
      </c>
      <c r="B170" s="6">
        <v>50.412602271776187</v>
      </c>
      <c r="C170" s="7">
        <v>1</v>
      </c>
    </row>
    <row r="171" spans="1:3" x14ac:dyDescent="0.25">
      <c r="A171" s="5">
        <v>97.498822681726963</v>
      </c>
      <c r="B171" s="6">
        <v>156.7770397757721</v>
      </c>
      <c r="C171" s="7">
        <v>0</v>
      </c>
    </row>
    <row r="172" spans="1:3" x14ac:dyDescent="0.25">
      <c r="A172" s="5">
        <v>99.453431641789678</v>
      </c>
      <c r="B172" s="6">
        <v>33.499067708242386</v>
      </c>
      <c r="C172" s="7">
        <v>0</v>
      </c>
    </row>
    <row r="173" spans="1:3" x14ac:dyDescent="0.25">
      <c r="A173" s="5">
        <v>98.310034281087965</v>
      </c>
      <c r="B173" s="6">
        <v>86.375501016392803</v>
      </c>
      <c r="C173" s="7">
        <v>0</v>
      </c>
    </row>
    <row r="174" spans="1:3" x14ac:dyDescent="0.25">
      <c r="A174" s="5">
        <v>122.8772715624311</v>
      </c>
      <c r="B174" s="6">
        <v>117.2867815668846</v>
      </c>
      <c r="C174" s="7">
        <v>1</v>
      </c>
    </row>
    <row r="175" spans="1:3" x14ac:dyDescent="0.25">
      <c r="A175" s="5">
        <v>84.722176807504809</v>
      </c>
      <c r="B175" s="6">
        <v>149.96515950105953</v>
      </c>
      <c r="C175" s="7">
        <v>0</v>
      </c>
    </row>
    <row r="176" spans="1:3" x14ac:dyDescent="0.25">
      <c r="A176" s="5">
        <v>103.94396005168367</v>
      </c>
      <c r="B176" s="6">
        <v>124.45810938571124</v>
      </c>
      <c r="C176" s="7">
        <v>1</v>
      </c>
    </row>
    <row r="177" spans="1:3" x14ac:dyDescent="0.25">
      <c r="A177" s="5">
        <v>85.568489408835887</v>
      </c>
      <c r="B177" s="6">
        <v>132.67462648903324</v>
      </c>
      <c r="C177" s="7">
        <v>0</v>
      </c>
    </row>
    <row r="178" spans="1:3" x14ac:dyDescent="0.25">
      <c r="A178" s="5">
        <v>106.41198534356704</v>
      </c>
      <c r="B178" s="6">
        <v>43.208280357631544</v>
      </c>
      <c r="C178" s="7">
        <v>1</v>
      </c>
    </row>
    <row r="179" spans="1:3" x14ac:dyDescent="0.25">
      <c r="A179" s="5">
        <v>125.70765324171589</v>
      </c>
      <c r="B179" s="6">
        <v>66.290661352628547</v>
      </c>
      <c r="C179" s="7">
        <v>1</v>
      </c>
    </row>
    <row r="180" spans="1:3" x14ac:dyDescent="0.25">
      <c r="A180" s="5">
        <v>123.23468282732483</v>
      </c>
      <c r="B180" s="6">
        <v>61.824362646884779</v>
      </c>
      <c r="C180" s="7">
        <v>1</v>
      </c>
    </row>
    <row r="181" spans="1:3" x14ac:dyDescent="0.25">
      <c r="A181" s="5">
        <v>123.96544525819039</v>
      </c>
      <c r="B181" s="6">
        <v>83.891335820923885</v>
      </c>
      <c r="C181" s="7">
        <v>1</v>
      </c>
    </row>
    <row r="182" spans="1:3" x14ac:dyDescent="0.25">
      <c r="A182" s="5">
        <v>105.11793690767843</v>
      </c>
      <c r="B182" s="6">
        <v>106.39345319166686</v>
      </c>
      <c r="C182" s="7">
        <v>1</v>
      </c>
    </row>
    <row r="183" spans="1:3" x14ac:dyDescent="0.25">
      <c r="A183" s="5">
        <v>97.748956821209674</v>
      </c>
      <c r="B183" s="6">
        <v>134.72447871861209</v>
      </c>
      <c r="C183" s="7">
        <v>0</v>
      </c>
    </row>
    <row r="184" spans="1:3" x14ac:dyDescent="0.25">
      <c r="A184" s="5">
        <v>96.004297556870767</v>
      </c>
      <c r="B184" s="6">
        <v>93.288980777721136</v>
      </c>
      <c r="C184" s="7">
        <v>0</v>
      </c>
    </row>
    <row r="185" spans="1:3" x14ac:dyDescent="0.25">
      <c r="A185" s="5">
        <v>78.71013931569118</v>
      </c>
      <c r="B185" s="6">
        <v>27.972075009144184</v>
      </c>
      <c r="C185" s="7">
        <v>0</v>
      </c>
    </row>
    <row r="186" spans="1:3" x14ac:dyDescent="0.25">
      <c r="A186" s="5">
        <v>102.84454642770828</v>
      </c>
      <c r="B186" s="6">
        <v>100.87761809771581</v>
      </c>
      <c r="C186" s="7">
        <v>1</v>
      </c>
    </row>
    <row r="187" spans="1:3" x14ac:dyDescent="0.25">
      <c r="A187" s="5">
        <v>94.979816153471035</v>
      </c>
      <c r="B187" s="6">
        <v>63.586098655153101</v>
      </c>
      <c r="C187" s="7">
        <v>0</v>
      </c>
    </row>
    <row r="188" spans="1:3" x14ac:dyDescent="0.25">
      <c r="A188" s="5">
        <v>127.01667495464673</v>
      </c>
      <c r="B188" s="6">
        <v>157.64944090955692</v>
      </c>
      <c r="C188" s="7">
        <v>1</v>
      </c>
    </row>
    <row r="189" spans="1:3" x14ac:dyDescent="0.25">
      <c r="A189" s="5">
        <v>101.04347721884548</v>
      </c>
      <c r="B189" s="6">
        <v>168.872724277743</v>
      </c>
      <c r="C189" s="7">
        <v>1</v>
      </c>
    </row>
    <row r="190" spans="1:3" x14ac:dyDescent="0.25">
      <c r="A190" s="5">
        <v>96.816510752744847</v>
      </c>
      <c r="B190" s="6">
        <v>101.01846443796583</v>
      </c>
      <c r="C190" s="7">
        <v>0</v>
      </c>
    </row>
    <row r="191" spans="1:3" x14ac:dyDescent="0.25">
      <c r="A191" s="5">
        <v>85.96540727976479</v>
      </c>
      <c r="B191" s="6">
        <v>89.012647039655363</v>
      </c>
      <c r="C191" s="7">
        <v>0</v>
      </c>
    </row>
    <row r="192" spans="1:3" x14ac:dyDescent="0.25">
      <c r="A192" s="5">
        <v>113.12960066773681</v>
      </c>
      <c r="B192" s="6">
        <v>129.79000810465979</v>
      </c>
      <c r="C192" s="7">
        <v>1</v>
      </c>
    </row>
    <row r="193" spans="1:3" x14ac:dyDescent="0.25">
      <c r="A193" s="5">
        <v>105.92688645792964</v>
      </c>
      <c r="B193" s="6">
        <v>40.159739137544761</v>
      </c>
      <c r="C193" s="7">
        <v>1</v>
      </c>
    </row>
    <row r="194" spans="1:3" x14ac:dyDescent="0.25">
      <c r="A194" s="5">
        <v>107.93520131187763</v>
      </c>
      <c r="B194" s="6">
        <v>176.85628376013642</v>
      </c>
      <c r="C194" s="7">
        <v>1</v>
      </c>
    </row>
    <row r="195" spans="1:3" x14ac:dyDescent="0.25">
      <c r="A195" s="5">
        <v>99.140685158673037</v>
      </c>
      <c r="B195" s="6">
        <v>94.524256107996663</v>
      </c>
      <c r="C195" s="7">
        <v>1</v>
      </c>
    </row>
    <row r="196" spans="1:3" x14ac:dyDescent="0.25">
      <c r="A196" s="5">
        <v>103.07743230215502</v>
      </c>
      <c r="B196" s="6">
        <v>75.165860970741534</v>
      </c>
      <c r="C196" s="7">
        <v>0</v>
      </c>
    </row>
    <row r="197" spans="1:3" x14ac:dyDescent="0.25">
      <c r="A197" s="5">
        <v>106.97214886208042</v>
      </c>
      <c r="B197" s="6">
        <v>45.884519467974158</v>
      </c>
      <c r="C197" s="7">
        <v>1</v>
      </c>
    </row>
    <row r="198" spans="1:3" x14ac:dyDescent="0.25">
      <c r="A198" s="5">
        <v>107.16096541890168</v>
      </c>
      <c r="B198" s="6">
        <v>148.55497689463633</v>
      </c>
      <c r="C198" s="7">
        <v>1</v>
      </c>
    </row>
    <row r="199" spans="1:3" x14ac:dyDescent="0.25">
      <c r="A199" s="5">
        <v>115.94907092584889</v>
      </c>
      <c r="B199" s="6">
        <v>111.61056617246761</v>
      </c>
      <c r="C199" s="7">
        <v>1</v>
      </c>
    </row>
    <row r="200" spans="1:3" x14ac:dyDescent="0.25">
      <c r="A200" s="5">
        <v>94.355417531695238</v>
      </c>
      <c r="B200" s="6">
        <v>144.77994602334326</v>
      </c>
      <c r="C200" s="7">
        <v>0</v>
      </c>
    </row>
    <row r="201" spans="1:3" x14ac:dyDescent="0.25">
      <c r="A201" s="5">
        <v>78.413975389738098</v>
      </c>
      <c r="B201" s="6">
        <v>136.16396131066796</v>
      </c>
      <c r="C201" s="7">
        <v>0</v>
      </c>
    </row>
    <row r="202" spans="1:3" x14ac:dyDescent="0.25">
      <c r="A202" s="5">
        <v>89.139225711886638</v>
      </c>
      <c r="B202" s="6">
        <v>158.72472973256308</v>
      </c>
      <c r="C202" s="7">
        <v>0</v>
      </c>
    </row>
    <row r="203" spans="1:3" x14ac:dyDescent="0.25">
      <c r="A203" s="5">
        <v>74.707447004563406</v>
      </c>
      <c r="B203" s="6">
        <v>83.177975611071048</v>
      </c>
      <c r="C203" s="7">
        <v>0</v>
      </c>
    </row>
    <row r="204" spans="1:3" x14ac:dyDescent="0.25">
      <c r="A204" s="5">
        <v>102.47478859121762</v>
      </c>
      <c r="B204" s="6">
        <v>37.291761565616454</v>
      </c>
      <c r="C204" s="7">
        <v>0</v>
      </c>
    </row>
    <row r="205" spans="1:3" x14ac:dyDescent="0.25">
      <c r="A205" s="5">
        <v>103.63246402292373</v>
      </c>
      <c r="B205" s="6">
        <v>81.192620079421332</v>
      </c>
      <c r="C205" s="7">
        <v>1</v>
      </c>
    </row>
    <row r="206" spans="1:3" x14ac:dyDescent="0.25">
      <c r="A206" s="5">
        <v>100.85518894869013</v>
      </c>
      <c r="B206" s="6">
        <v>103.95694501346209</v>
      </c>
      <c r="C206" s="7">
        <v>1</v>
      </c>
    </row>
    <row r="207" spans="1:3" x14ac:dyDescent="0.25">
      <c r="A207" s="5">
        <v>84.491735833148482</v>
      </c>
      <c r="B207" s="6">
        <v>99.317451861106932</v>
      </c>
      <c r="C207" s="7">
        <v>0</v>
      </c>
    </row>
    <row r="208" spans="1:3" x14ac:dyDescent="0.25">
      <c r="A208" s="5">
        <v>103.32455305279254</v>
      </c>
      <c r="B208" s="6">
        <v>124.88965410730106</v>
      </c>
      <c r="C208" s="7">
        <v>1</v>
      </c>
    </row>
    <row r="209" spans="1:3" x14ac:dyDescent="0.25">
      <c r="A209" s="5">
        <v>111.79640742658779</v>
      </c>
      <c r="B209" s="6">
        <v>26.938011560370551</v>
      </c>
      <c r="C209" s="7">
        <v>1</v>
      </c>
    </row>
    <row r="210" spans="1:3" x14ac:dyDescent="0.25">
      <c r="A210" s="5">
        <v>91.186043177876627</v>
      </c>
      <c r="B210" s="6">
        <v>127.41373518536069</v>
      </c>
      <c r="C210" s="7">
        <v>0</v>
      </c>
    </row>
    <row r="211" spans="1:3" x14ac:dyDescent="0.25">
      <c r="A211" s="5">
        <v>98.97558517866959</v>
      </c>
      <c r="B211" s="6">
        <v>90.901516734145346</v>
      </c>
      <c r="C211" s="7">
        <v>1</v>
      </c>
    </row>
    <row r="212" spans="1:3" x14ac:dyDescent="0.25">
      <c r="A212" s="5">
        <v>119.30544520895796</v>
      </c>
      <c r="B212" s="6">
        <v>175.13368539487217</v>
      </c>
      <c r="C212" s="7">
        <v>1</v>
      </c>
    </row>
    <row r="213" spans="1:3" x14ac:dyDescent="0.25">
      <c r="A213" s="5">
        <v>90.851038406227332</v>
      </c>
      <c r="B213" s="6">
        <v>65.11696818039934</v>
      </c>
      <c r="C213" s="7">
        <v>0</v>
      </c>
    </row>
    <row r="214" spans="1:3" x14ac:dyDescent="0.25">
      <c r="A214" s="5">
        <v>85.10830967518271</v>
      </c>
      <c r="B214" s="6">
        <v>170.79264712159761</v>
      </c>
      <c r="C214" s="7">
        <v>0</v>
      </c>
    </row>
    <row r="215" spans="1:3" x14ac:dyDescent="0.25">
      <c r="A215" s="5">
        <v>98.776152261654971</v>
      </c>
      <c r="B215" s="6">
        <v>98.654954709611971</v>
      </c>
      <c r="C215" s="7">
        <v>1</v>
      </c>
    </row>
    <row r="216" spans="1:3" x14ac:dyDescent="0.25">
      <c r="A216" s="5">
        <v>86.541873515689105</v>
      </c>
      <c r="B216" s="6">
        <v>71.428629699433984</v>
      </c>
      <c r="C216" s="7">
        <v>0</v>
      </c>
    </row>
    <row r="217" spans="1:3" x14ac:dyDescent="0.25">
      <c r="A217" s="5">
        <v>88.764729094403492</v>
      </c>
      <c r="B217" s="6">
        <v>74.512985370860079</v>
      </c>
      <c r="C217" s="7">
        <v>0</v>
      </c>
    </row>
    <row r="218" spans="1:3" x14ac:dyDescent="0.25">
      <c r="A218" s="5">
        <v>99.593518026752221</v>
      </c>
      <c r="B218" s="6">
        <v>70.175808596517825</v>
      </c>
      <c r="C218" s="7">
        <v>1</v>
      </c>
    </row>
    <row r="219" spans="1:3" x14ac:dyDescent="0.25">
      <c r="A219" s="5">
        <v>93.02808394227425</v>
      </c>
      <c r="B219" s="6">
        <v>25.433989978588425</v>
      </c>
      <c r="C219" s="7">
        <v>0</v>
      </c>
    </row>
    <row r="220" spans="1:3" x14ac:dyDescent="0.25">
      <c r="A220" s="5">
        <v>98.39150382608878</v>
      </c>
      <c r="B220" s="6">
        <v>182.38916666397401</v>
      </c>
      <c r="C220" s="7">
        <v>0</v>
      </c>
    </row>
    <row r="221" spans="1:3" x14ac:dyDescent="0.25">
      <c r="A221" s="5">
        <v>99.98941461940035</v>
      </c>
      <c r="B221" s="6">
        <v>95.49886801539985</v>
      </c>
      <c r="C221" s="7">
        <v>1</v>
      </c>
    </row>
    <row r="222" spans="1:3" x14ac:dyDescent="0.25">
      <c r="A222" s="5">
        <v>97.24579136130518</v>
      </c>
      <c r="B222" s="6">
        <v>130.79755335655912</v>
      </c>
      <c r="C222" s="7">
        <v>0</v>
      </c>
    </row>
    <row r="223" spans="1:3" x14ac:dyDescent="0.25">
      <c r="A223" s="5">
        <v>74.034319478418013</v>
      </c>
      <c r="B223" s="6">
        <v>170.31341202304353</v>
      </c>
      <c r="C223" s="7">
        <v>0</v>
      </c>
    </row>
    <row r="224" spans="1:3" x14ac:dyDescent="0.25">
      <c r="A224" s="5">
        <v>98.935387262897905</v>
      </c>
      <c r="B224" s="6">
        <v>146.78687914300789</v>
      </c>
      <c r="C224" s="7">
        <v>0</v>
      </c>
    </row>
    <row r="225" spans="1:3" x14ac:dyDescent="0.25">
      <c r="A225" s="5">
        <v>96.337857363481973</v>
      </c>
      <c r="B225" s="6">
        <v>102.892926416683</v>
      </c>
      <c r="C225" s="7">
        <v>0</v>
      </c>
    </row>
    <row r="226" spans="1:3" x14ac:dyDescent="0.25">
      <c r="A226" s="5">
        <v>126.53509554442536</v>
      </c>
      <c r="B226" s="6">
        <v>84.318827160015402</v>
      </c>
      <c r="C226" s="7">
        <v>1</v>
      </c>
    </row>
    <row r="227" spans="1:3" x14ac:dyDescent="0.25">
      <c r="A227" s="5">
        <v>82.048701285059252</v>
      </c>
      <c r="B227" s="6">
        <v>98.875099899767463</v>
      </c>
      <c r="C227" s="7">
        <v>0</v>
      </c>
    </row>
    <row r="228" spans="1:3" x14ac:dyDescent="0.25">
      <c r="A228" s="5">
        <v>80.850418254686971</v>
      </c>
      <c r="B228" s="6">
        <v>126.9688383243649</v>
      </c>
      <c r="C228" s="7">
        <v>0</v>
      </c>
    </row>
    <row r="229" spans="1:3" x14ac:dyDescent="0.25">
      <c r="A229" s="5">
        <v>111.64426124401734</v>
      </c>
      <c r="B229" s="6">
        <v>151.66873586246402</v>
      </c>
      <c r="C229" s="7">
        <v>1</v>
      </c>
    </row>
    <row r="230" spans="1:3" x14ac:dyDescent="0.25">
      <c r="A230" s="5">
        <v>109.27532957128946</v>
      </c>
      <c r="B230" s="6">
        <v>29.169347435808032</v>
      </c>
      <c r="C230" s="7">
        <v>1</v>
      </c>
    </row>
    <row r="231" spans="1:3" x14ac:dyDescent="0.25">
      <c r="A231" s="5">
        <v>101.44279346484156</v>
      </c>
      <c r="B231" s="6">
        <v>125.82055340235686</v>
      </c>
      <c r="C231" s="7">
        <v>1</v>
      </c>
    </row>
    <row r="232" spans="1:3" x14ac:dyDescent="0.25">
      <c r="A232" s="5">
        <v>104.56778237832265</v>
      </c>
      <c r="B232" s="6">
        <v>67.341983275310412</v>
      </c>
      <c r="C232" s="7">
        <v>1</v>
      </c>
    </row>
    <row r="233" spans="1:3" x14ac:dyDescent="0.25">
      <c r="A233" s="5">
        <v>95.198708839216266</v>
      </c>
      <c r="B233" s="6">
        <v>81.876130954777295</v>
      </c>
      <c r="C233" s="7">
        <v>0</v>
      </c>
    </row>
    <row r="234" spans="1:3" x14ac:dyDescent="0.25">
      <c r="A234" s="5">
        <v>118.71075683217248</v>
      </c>
      <c r="B234" s="6">
        <v>67.58297461529574</v>
      </c>
      <c r="C234" s="7">
        <v>1</v>
      </c>
    </row>
    <row r="235" spans="1:3" x14ac:dyDescent="0.25">
      <c r="A235" s="5">
        <v>104.15806632124671</v>
      </c>
      <c r="B235" s="6">
        <v>81.539955827268543</v>
      </c>
      <c r="C235" s="7">
        <v>1</v>
      </c>
    </row>
    <row r="236" spans="1:3" x14ac:dyDescent="0.25">
      <c r="A236" s="5">
        <v>112.60834426460107</v>
      </c>
      <c r="B236" s="6">
        <v>114.08270239387763</v>
      </c>
      <c r="C236" s="7">
        <v>1</v>
      </c>
    </row>
    <row r="237" spans="1:3" x14ac:dyDescent="0.25">
      <c r="A237" s="5">
        <v>111.22655714112992</v>
      </c>
      <c r="B237" s="6">
        <v>47.226833480478078</v>
      </c>
      <c r="C237" s="7">
        <v>1</v>
      </c>
    </row>
    <row r="238" spans="1:3" x14ac:dyDescent="0.25">
      <c r="A238" s="5">
        <v>103.11214707512599</v>
      </c>
      <c r="B238" s="6">
        <v>148.27645635863726</v>
      </c>
      <c r="C238" s="7">
        <v>1</v>
      </c>
    </row>
    <row r="239" spans="1:3" x14ac:dyDescent="0.25">
      <c r="A239" s="5">
        <v>98.052362031198129</v>
      </c>
      <c r="B239" s="6">
        <v>143.07910895123825</v>
      </c>
      <c r="C239" s="7">
        <v>0</v>
      </c>
    </row>
    <row r="240" spans="1:3" x14ac:dyDescent="0.25">
      <c r="A240" s="5">
        <v>108.08235774859256</v>
      </c>
      <c r="B240" s="6">
        <v>76.159507431909489</v>
      </c>
      <c r="C240" s="7">
        <v>1</v>
      </c>
    </row>
    <row r="241" spans="1:3" x14ac:dyDescent="0.25">
      <c r="A241" s="5">
        <v>77.328055828194977</v>
      </c>
      <c r="B241" s="6">
        <v>69.796518124521526</v>
      </c>
      <c r="C241" s="7">
        <v>0</v>
      </c>
    </row>
    <row r="242" spans="1:3" x14ac:dyDescent="0.25">
      <c r="A242" s="5">
        <v>108.29301948177782</v>
      </c>
      <c r="B242" s="6">
        <v>106.61409749693281</v>
      </c>
      <c r="C242" s="7">
        <v>1</v>
      </c>
    </row>
    <row r="243" spans="1:3" x14ac:dyDescent="0.25">
      <c r="A243" s="5">
        <v>93.531200141427405</v>
      </c>
      <c r="B243" s="6">
        <v>56.57697221376624</v>
      </c>
      <c r="C243" s="7">
        <v>0</v>
      </c>
    </row>
    <row r="244" spans="1:3" x14ac:dyDescent="0.25">
      <c r="A244" s="5">
        <v>102.18831356135072</v>
      </c>
      <c r="B244" s="6">
        <v>114.56976620085591</v>
      </c>
      <c r="C244" s="7">
        <v>1</v>
      </c>
    </row>
    <row r="245" spans="1:3" x14ac:dyDescent="0.25">
      <c r="A245" s="5">
        <v>79.864237550372323</v>
      </c>
      <c r="B245" s="6">
        <v>94.262329217158126</v>
      </c>
      <c r="C245" s="7">
        <v>0</v>
      </c>
    </row>
    <row r="246" spans="1:3" x14ac:dyDescent="0.25">
      <c r="A246" s="5">
        <v>84.40495840001131</v>
      </c>
      <c r="B246" s="6">
        <v>125.57975664180617</v>
      </c>
      <c r="C246" s="7">
        <v>0</v>
      </c>
    </row>
    <row r="247" spans="1:3" x14ac:dyDescent="0.25">
      <c r="A247" s="5">
        <v>115.17830265628717</v>
      </c>
      <c r="B247" s="6">
        <v>49.687516110255963</v>
      </c>
      <c r="C247" s="7">
        <v>1</v>
      </c>
    </row>
    <row r="248" spans="1:3" x14ac:dyDescent="0.25">
      <c r="A248" s="5">
        <v>104.64708601031779</v>
      </c>
      <c r="B248" s="6">
        <v>162.16645482237547</v>
      </c>
      <c r="C248" s="7">
        <v>1</v>
      </c>
    </row>
    <row r="249" spans="1:3" x14ac:dyDescent="0.25">
      <c r="A249" s="5">
        <v>82.904077592234245</v>
      </c>
      <c r="B249" s="6">
        <v>110.00085661841418</v>
      </c>
      <c r="C249" s="7">
        <v>0</v>
      </c>
    </row>
    <row r="250" spans="1:3" x14ac:dyDescent="0.25">
      <c r="A250" s="5">
        <v>121.75342188996899</v>
      </c>
      <c r="B250" s="6">
        <v>110.03415373578051</v>
      </c>
      <c r="C250" s="7">
        <v>1</v>
      </c>
    </row>
    <row r="251" spans="1:3" x14ac:dyDescent="0.25">
      <c r="A251" s="5">
        <v>108.57670113857904</v>
      </c>
      <c r="B251" s="6">
        <v>88.855083840484042</v>
      </c>
      <c r="C251" s="7">
        <v>1</v>
      </c>
    </row>
    <row r="252" spans="1:3" x14ac:dyDescent="0.25">
      <c r="A252" s="5">
        <v>105.36961454964876</v>
      </c>
      <c r="B252" s="6">
        <v>86.9632243890252</v>
      </c>
      <c r="C252" s="7">
        <v>1</v>
      </c>
    </row>
    <row r="253" spans="1:3" x14ac:dyDescent="0.25">
      <c r="A253" s="5">
        <v>80.570866234116252</v>
      </c>
      <c r="B253" s="6">
        <v>86.181686671517994</v>
      </c>
      <c r="C253" s="7">
        <v>0</v>
      </c>
    </row>
    <row r="254" spans="1:3" x14ac:dyDescent="0.25">
      <c r="A254" s="5">
        <v>129.20890168523587</v>
      </c>
      <c r="B254" s="6">
        <v>73.613030504982135</v>
      </c>
      <c r="C254" s="7">
        <v>1</v>
      </c>
    </row>
    <row r="255" spans="1:3" x14ac:dyDescent="0.25">
      <c r="A255" s="5">
        <v>109.98749653356811</v>
      </c>
      <c r="B255" s="6">
        <v>119.13930236192914</v>
      </c>
      <c r="C255" s="7">
        <v>1</v>
      </c>
    </row>
    <row r="256" spans="1:3" x14ac:dyDescent="0.25">
      <c r="A256" s="5">
        <v>112.08199005171241</v>
      </c>
      <c r="B256" s="6">
        <v>48.599891994364377</v>
      </c>
      <c r="C256" s="7">
        <v>1</v>
      </c>
    </row>
    <row r="257" spans="1:3" x14ac:dyDescent="0.25">
      <c r="A257" s="5">
        <v>109.13499248949088</v>
      </c>
      <c r="B257" s="6">
        <v>179.59754407642529</v>
      </c>
      <c r="C257" s="7">
        <v>1</v>
      </c>
    </row>
    <row r="258" spans="1:3" x14ac:dyDescent="0.25">
      <c r="A258" s="5">
        <v>92.523689363011684</v>
      </c>
      <c r="B258" s="6">
        <v>138.41490276337797</v>
      </c>
      <c r="C258" s="7">
        <v>0</v>
      </c>
    </row>
    <row r="259" spans="1:3" x14ac:dyDescent="0.25">
      <c r="A259" s="5">
        <v>94.648832505600922</v>
      </c>
      <c r="B259" s="6">
        <v>102.0930076956645</v>
      </c>
      <c r="C259" s="7">
        <v>0</v>
      </c>
    </row>
    <row r="260" spans="1:3" x14ac:dyDescent="0.25">
      <c r="A260" s="5">
        <v>94.481611134484424</v>
      </c>
      <c r="B260" s="6">
        <v>42.977865535394443</v>
      </c>
      <c r="C260" s="7">
        <v>0</v>
      </c>
    </row>
    <row r="261" spans="1:3" x14ac:dyDescent="0.25">
      <c r="A261" s="5">
        <v>75.315626338503733</v>
      </c>
      <c r="B261" s="6">
        <v>85.541113248886177</v>
      </c>
      <c r="C261" s="7">
        <v>0</v>
      </c>
    </row>
    <row r="262" spans="1:3" x14ac:dyDescent="0.25">
      <c r="A262" s="5">
        <v>109.79888485891004</v>
      </c>
      <c r="B262" s="6">
        <v>57.948976291636001</v>
      </c>
      <c r="C262" s="7">
        <v>1</v>
      </c>
    </row>
    <row r="263" spans="1:3" x14ac:dyDescent="0.25">
      <c r="A263" s="5">
        <v>84.970396801048196</v>
      </c>
      <c r="B263" s="6">
        <v>115.85469052778083</v>
      </c>
      <c r="C263" s="7">
        <v>0</v>
      </c>
    </row>
    <row r="264" spans="1:3" x14ac:dyDescent="0.25">
      <c r="A264" s="5">
        <v>100.37112856713259</v>
      </c>
      <c r="B264" s="6">
        <v>122.28105539380105</v>
      </c>
      <c r="C264" s="7">
        <v>0</v>
      </c>
    </row>
    <row r="265" spans="1:3" x14ac:dyDescent="0.25">
      <c r="A265" s="5">
        <v>117.5297891835919</v>
      </c>
      <c r="B265" s="6">
        <v>56.097722607020664</v>
      </c>
      <c r="C265" s="7">
        <v>1</v>
      </c>
    </row>
    <row r="266" spans="1:3" x14ac:dyDescent="0.25">
      <c r="A266" s="5">
        <v>74.827573934146301</v>
      </c>
      <c r="B266" s="6">
        <v>44.70995639375495</v>
      </c>
      <c r="C266" s="7">
        <v>0</v>
      </c>
    </row>
    <row r="267" spans="1:3" x14ac:dyDescent="0.25">
      <c r="A267" s="5">
        <v>90.591283693798459</v>
      </c>
      <c r="B267" s="6">
        <v>39.084165691739912</v>
      </c>
      <c r="C267" s="7">
        <v>0</v>
      </c>
    </row>
    <row r="268" spans="1:3" x14ac:dyDescent="0.25">
      <c r="A268" s="5">
        <v>114.47886754931562</v>
      </c>
      <c r="B268" s="6">
        <v>126.58744797937396</v>
      </c>
      <c r="C268" s="7">
        <v>1</v>
      </c>
    </row>
    <row r="269" spans="1:3" x14ac:dyDescent="0.25">
      <c r="A269" s="5">
        <v>89.750642088978921</v>
      </c>
      <c r="B269" s="6">
        <v>137.25313762951353</v>
      </c>
      <c r="C269" s="7">
        <v>0</v>
      </c>
    </row>
    <row r="270" spans="1:3" x14ac:dyDescent="0.25">
      <c r="A270" s="5">
        <v>109.75662036269119</v>
      </c>
      <c r="B270" s="6">
        <v>142.71984257153892</v>
      </c>
      <c r="C270" s="7">
        <v>1</v>
      </c>
    </row>
    <row r="271" spans="1:3" x14ac:dyDescent="0.25">
      <c r="A271" s="5">
        <v>90.098841766562771</v>
      </c>
      <c r="B271" s="6">
        <v>53.700960911674144</v>
      </c>
      <c r="C271" s="7">
        <v>0</v>
      </c>
    </row>
    <row r="272" spans="1:3" x14ac:dyDescent="0.25">
      <c r="A272" s="5">
        <v>91.44142056068489</v>
      </c>
      <c r="B272" s="6">
        <v>95.391845112141212</v>
      </c>
      <c r="C272" s="7">
        <v>0</v>
      </c>
    </row>
    <row r="273" spans="1:3" x14ac:dyDescent="0.25">
      <c r="A273" s="5">
        <v>104.42591120150408</v>
      </c>
      <c r="B273" s="6">
        <v>72.651146835577009</v>
      </c>
      <c r="C273" s="7">
        <v>1</v>
      </c>
    </row>
    <row r="274" spans="1:3" x14ac:dyDescent="0.25">
      <c r="A274" s="5">
        <v>85.424165128572369</v>
      </c>
      <c r="B274" s="6">
        <v>88.523679610109369</v>
      </c>
      <c r="C274" s="7">
        <v>0</v>
      </c>
    </row>
    <row r="275" spans="1:3" x14ac:dyDescent="0.25">
      <c r="A275" s="5">
        <v>91.729345471264594</v>
      </c>
      <c r="B275" s="6">
        <v>79.43877344683473</v>
      </c>
      <c r="C275" s="7">
        <v>0</v>
      </c>
    </row>
    <row r="276" spans="1:3" x14ac:dyDescent="0.25">
      <c r="A276" s="5">
        <v>113.92540622788114</v>
      </c>
      <c r="B276" s="6">
        <v>23.836385164507337</v>
      </c>
      <c r="C276" s="7">
        <v>1</v>
      </c>
    </row>
    <row r="277" spans="1:3" x14ac:dyDescent="0.25">
      <c r="A277" s="5">
        <v>87.616961484491426</v>
      </c>
      <c r="B277" s="6">
        <v>122.21258191709295</v>
      </c>
      <c r="C277" s="7">
        <v>0</v>
      </c>
    </row>
    <row r="278" spans="1:3" x14ac:dyDescent="0.25">
      <c r="A278" s="5">
        <v>86.924903670170067</v>
      </c>
      <c r="B278" s="6">
        <v>49.374105610736493</v>
      </c>
      <c r="C278" s="7">
        <v>0</v>
      </c>
    </row>
    <row r="279" spans="1:3" x14ac:dyDescent="0.25">
      <c r="A279" s="5">
        <v>92.837983023133148</v>
      </c>
      <c r="B279" s="6">
        <v>99.490471672913216</v>
      </c>
      <c r="C279" s="7">
        <v>0</v>
      </c>
    </row>
    <row r="280" spans="1:3" x14ac:dyDescent="0.25">
      <c r="A280" s="5">
        <v>101.03062588297092</v>
      </c>
      <c r="B280" s="6">
        <v>118.49811040372359</v>
      </c>
      <c r="C280" s="7">
        <v>1</v>
      </c>
    </row>
    <row r="281" spans="1:3" x14ac:dyDescent="0.25">
      <c r="A281" s="5">
        <v>107.35283311168916</v>
      </c>
      <c r="B281" s="6">
        <v>98.034399343678118</v>
      </c>
      <c r="C281" s="7">
        <v>1</v>
      </c>
    </row>
    <row r="282" spans="1:3" x14ac:dyDescent="0.25">
      <c r="A282" s="5">
        <v>77.989423752292979</v>
      </c>
      <c r="B282" s="6">
        <v>96.729961487976638</v>
      </c>
      <c r="C282" s="7">
        <v>0</v>
      </c>
    </row>
    <row r="283" spans="1:3" x14ac:dyDescent="0.25">
      <c r="A283" s="5">
        <v>97.033669528752938</v>
      </c>
      <c r="B283" s="6">
        <v>160.93303378543303</v>
      </c>
      <c r="C283" s="7">
        <v>1</v>
      </c>
    </row>
    <row r="284" spans="1:3" x14ac:dyDescent="0.25">
      <c r="A284" s="5">
        <v>71.624061871638801</v>
      </c>
      <c r="B284" s="6">
        <v>107.73429855783013</v>
      </c>
      <c r="C284" s="7">
        <v>0</v>
      </c>
    </row>
    <row r="285" spans="1:3" x14ac:dyDescent="0.25">
      <c r="A285" s="5">
        <v>109.56492576467991</v>
      </c>
      <c r="B285" s="6">
        <v>66.804403937992959</v>
      </c>
      <c r="C285" s="7">
        <v>1</v>
      </c>
    </row>
    <row r="286" spans="1:3" x14ac:dyDescent="0.25">
      <c r="A286" s="5">
        <v>101.85223881372633</v>
      </c>
      <c r="B286" s="6">
        <v>178.83887494265392</v>
      </c>
      <c r="C286" s="7">
        <v>1</v>
      </c>
    </row>
    <row r="287" spans="1:3" x14ac:dyDescent="0.25">
      <c r="A287" s="5">
        <v>102.69500252177039</v>
      </c>
      <c r="B287" s="6">
        <v>46.54059520372391</v>
      </c>
      <c r="C287" s="7">
        <v>1</v>
      </c>
    </row>
    <row r="288" spans="1:3" x14ac:dyDescent="0.25">
      <c r="A288" s="5">
        <v>86.038305977494318</v>
      </c>
      <c r="B288" s="6">
        <v>78.773948370339454</v>
      </c>
      <c r="C288" s="7">
        <v>0</v>
      </c>
    </row>
    <row r="289" spans="1:3" x14ac:dyDescent="0.25">
      <c r="A289" s="5">
        <v>100.51809692174818</v>
      </c>
      <c r="B289" s="6">
        <v>44.235899434616236</v>
      </c>
      <c r="C289" s="7">
        <v>1</v>
      </c>
    </row>
    <row r="290" spans="1:3" x14ac:dyDescent="0.25">
      <c r="A290" s="5">
        <v>95.275587053356674</v>
      </c>
      <c r="B290" s="6">
        <v>68.04377185339942</v>
      </c>
      <c r="C290" s="7">
        <v>0</v>
      </c>
    </row>
    <row r="291" spans="1:3" x14ac:dyDescent="0.25">
      <c r="A291" s="5">
        <v>121.94819136723015</v>
      </c>
      <c r="B291" s="6">
        <v>113.01222428470658</v>
      </c>
      <c r="C291" s="7">
        <v>1</v>
      </c>
    </row>
    <row r="292" spans="1:3" x14ac:dyDescent="0.25">
      <c r="A292" s="5">
        <v>122.22841481039848</v>
      </c>
      <c r="B292" s="6">
        <v>78.020628813996225</v>
      </c>
      <c r="C292" s="7">
        <v>1</v>
      </c>
    </row>
    <row r="293" spans="1:3" x14ac:dyDescent="0.25">
      <c r="A293" s="5">
        <v>95.074080701263199</v>
      </c>
      <c r="B293" s="6">
        <v>42.098533598399769</v>
      </c>
      <c r="C293" s="7">
        <v>0</v>
      </c>
    </row>
    <row r="294" spans="1:3" x14ac:dyDescent="0.25">
      <c r="A294" s="5">
        <v>117.89212788264433</v>
      </c>
      <c r="B294" s="6">
        <v>58.338518196395931</v>
      </c>
      <c r="C294" s="7">
        <v>1</v>
      </c>
    </row>
    <row r="295" spans="1:3" x14ac:dyDescent="0.25">
      <c r="A295" s="5">
        <v>101.68234161027857</v>
      </c>
      <c r="B295" s="6">
        <v>121.4974117055455</v>
      </c>
      <c r="C295" s="7">
        <v>0</v>
      </c>
    </row>
    <row r="296" spans="1:3" x14ac:dyDescent="0.25">
      <c r="A296" s="5">
        <v>92.761296456598288</v>
      </c>
      <c r="B296" s="6">
        <v>126.28862520675678</v>
      </c>
      <c r="C296" s="7">
        <v>0</v>
      </c>
    </row>
    <row r="297" spans="1:3" x14ac:dyDescent="0.25">
      <c r="A297" s="5">
        <v>96.48791440754033</v>
      </c>
      <c r="B297" s="6">
        <v>119.58200647007645</v>
      </c>
      <c r="C297" s="7">
        <v>0</v>
      </c>
    </row>
    <row r="298" spans="1:3" x14ac:dyDescent="0.25">
      <c r="A298" s="5">
        <v>71.489951398943163</v>
      </c>
      <c r="B298" s="6">
        <v>145.53633410319156</v>
      </c>
      <c r="C298" s="7">
        <v>0</v>
      </c>
    </row>
    <row r="299" spans="1:3" x14ac:dyDescent="0.25">
      <c r="A299" s="5">
        <v>116.38492396873993</v>
      </c>
      <c r="B299" s="6">
        <v>77.584596274106033</v>
      </c>
      <c r="C299" s="7">
        <v>1</v>
      </c>
    </row>
    <row r="300" spans="1:3" x14ac:dyDescent="0.25">
      <c r="A300" s="5">
        <v>105.56724577430028</v>
      </c>
      <c r="B300" s="6">
        <v>62.861094622148926</v>
      </c>
      <c r="C300" s="7">
        <v>1</v>
      </c>
    </row>
    <row r="301" spans="1:3" x14ac:dyDescent="0.25">
      <c r="A301" s="5">
        <v>83.343807189475399</v>
      </c>
      <c r="B301" s="6">
        <v>64.487113287172775</v>
      </c>
      <c r="C301" s="7">
        <v>0</v>
      </c>
    </row>
  </sheetData>
  <pageMargins left="0.7" right="0.7" top="0.75" bottom="0.75" header="0.3" footer="0.3"/>
  <pageSetup orientation="landscape" verticalDpi="0" r:id="rId1"/>
  <headerFooter>
    <oddHeader>&amp;L2017-Schield-ASA&amp;CCompare Linear OLS with Logistic MLE
Binary Outcome; Continuous Predictor and Confounder&amp;RV1</oddHeader>
    <oddFooter>&amp;L&amp;F&amp;C&amp;A&amp;RBinary138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1"/>
  <sheetViews>
    <sheetView showGridLines="0" view="pageLayout" topLeftCell="A4" zoomScale="85" zoomScaleNormal="100" zoomScalePageLayoutView="85" workbookViewId="0">
      <selection activeCell="I14" sqref="I14"/>
    </sheetView>
  </sheetViews>
  <sheetFormatPr defaultRowHeight="12.75" x14ac:dyDescent="0.2"/>
  <cols>
    <col min="1" max="2" width="6.42578125" style="11" customWidth="1"/>
    <col min="3" max="3" width="5.140625" style="4" customWidth="1"/>
    <col min="4" max="4" width="2.85546875" style="4" customWidth="1"/>
    <col min="5" max="8" width="9.140625" style="4"/>
    <col min="9" max="9" width="13" style="4" bestFit="1" customWidth="1"/>
    <col min="10" max="11" width="12.28515625" style="4" bestFit="1" customWidth="1"/>
    <col min="12" max="13" width="9.140625" style="4"/>
    <col min="14" max="14" width="10.42578125" style="4" bestFit="1" customWidth="1"/>
    <col min="15" max="16384" width="9.140625" style="4"/>
  </cols>
  <sheetData>
    <row r="1" spans="1:19" x14ac:dyDescent="0.2">
      <c r="A1" s="1" t="s">
        <v>3</v>
      </c>
      <c r="B1" s="1" t="s">
        <v>46</v>
      </c>
      <c r="C1" s="2" t="s">
        <v>6</v>
      </c>
      <c r="D1" s="3"/>
      <c r="F1" s="4" t="s">
        <v>33</v>
      </c>
      <c r="J1" s="4" t="s">
        <v>39</v>
      </c>
      <c r="L1" s="23" t="str">
        <f t="shared" ref="L1:R1" si="0">CHAR(COLUMN()+64)</f>
        <v>L</v>
      </c>
      <c r="M1" s="23" t="str">
        <f t="shared" si="0"/>
        <v>M</v>
      </c>
      <c r="N1" s="23" t="str">
        <f t="shared" si="0"/>
        <v>N</v>
      </c>
      <c r="O1" s="23" t="str">
        <f t="shared" si="0"/>
        <v>O</v>
      </c>
      <c r="P1" s="23" t="str">
        <f t="shared" si="0"/>
        <v>P</v>
      </c>
      <c r="Q1" s="23" t="str">
        <f t="shared" si="0"/>
        <v>Q</v>
      </c>
      <c r="R1" s="23" t="str">
        <f t="shared" si="0"/>
        <v>R</v>
      </c>
    </row>
    <row r="2" spans="1:19" x14ac:dyDescent="0.2">
      <c r="A2" s="5">
        <v>68.616506294276405</v>
      </c>
      <c r="B2" s="20">
        <f>VLOOKUP(A2,L$3:M$10,2)</f>
        <v>1</v>
      </c>
      <c r="C2" s="7">
        <v>0</v>
      </c>
      <c r="D2" s="3"/>
      <c r="E2" s="4" t="s">
        <v>34</v>
      </c>
      <c r="J2" s="4" t="s">
        <v>71</v>
      </c>
      <c r="L2" s="8" t="s">
        <v>59</v>
      </c>
      <c r="M2" s="8" t="s">
        <v>47</v>
      </c>
      <c r="N2" s="8" t="s">
        <v>48</v>
      </c>
      <c r="O2" s="8" t="s">
        <v>49</v>
      </c>
      <c r="P2" s="8" t="s">
        <v>50</v>
      </c>
      <c r="Q2" s="8" t="s">
        <v>54</v>
      </c>
      <c r="R2" s="23">
        <v>2</v>
      </c>
    </row>
    <row r="3" spans="1:19" x14ac:dyDescent="0.2">
      <c r="A3" s="5">
        <v>69.258717752697635</v>
      </c>
      <c r="B3" s="20">
        <f t="shared" ref="B3:B66" si="1">VLOOKUP(A3,L$3:M$10,2)</f>
        <v>1</v>
      </c>
      <c r="C3" s="7">
        <v>0</v>
      </c>
      <c r="D3" s="3"/>
      <c r="E3" s="4">
        <f>INTERCEPT(C$1:C$301,A$1:A$301)</f>
        <v>2.6634057537431144E-2</v>
      </c>
      <c r="F3" s="4" t="str">
        <f ca="1">_xlfn.FORMULATEXT(E3)</f>
        <v>=INTERCEPT(C$1:C$301,A$1:A$301)</v>
      </c>
      <c r="J3" s="4">
        <v>-1.92</v>
      </c>
      <c r="L3" s="22">
        <v>65</v>
      </c>
      <c r="M3" s="4">
        <v>1</v>
      </c>
      <c r="N3" s="9">
        <f t="shared" ref="N3:N10" si="2">AVERAGEIFS(A2:A301,B2:B301,M3)</f>
        <v>72.17009937403617</v>
      </c>
      <c r="O3" s="18">
        <f t="shared" ref="O3:O10" si="3">AVERAGEIFS(C2:C301,B2:B301,"="&amp;M3)</f>
        <v>0.36363636363636365</v>
      </c>
      <c r="P3" s="18">
        <f>LN(O3/(1-O3))</f>
        <v>-0.55961578793542255</v>
      </c>
      <c r="Q3" s="18">
        <f>1/(1+EXP(-O$13-O$14*N3))</f>
        <v>0.38185126708743</v>
      </c>
      <c r="R3" s="23">
        <v>3</v>
      </c>
    </row>
    <row r="4" spans="1:19" x14ac:dyDescent="0.2">
      <c r="A4" s="5">
        <v>70.096939761335264</v>
      </c>
      <c r="B4" s="20">
        <f t="shared" si="1"/>
        <v>1</v>
      </c>
      <c r="C4" s="7">
        <v>0</v>
      </c>
      <c r="D4" s="3"/>
      <c r="E4" s="4">
        <f>SLOPE(C$1:C$301,A$1:A$301)</f>
        <v>4.7333479986733946E-3</v>
      </c>
      <c r="F4" s="4" t="str">
        <f ca="1">_xlfn.FORMULATEXT(E4)</f>
        <v>=SLOPE(C$1:C$301,A$1:A$301)</v>
      </c>
      <c r="J4" s="4">
        <v>1.9199999999999998E-2</v>
      </c>
      <c r="L4" s="4">
        <v>75</v>
      </c>
      <c r="M4" s="4">
        <v>2</v>
      </c>
      <c r="N4" s="9">
        <f t="shared" si="2"/>
        <v>80.691372045109048</v>
      </c>
      <c r="O4" s="18">
        <f t="shared" si="3"/>
        <v>0.3888888888888889</v>
      </c>
      <c r="P4" s="18">
        <f t="shared" ref="P4:P9" si="4">LN(O4/(1-O4))</f>
        <v>-0.45198512374305727</v>
      </c>
      <c r="Q4" s="18">
        <f t="shared" ref="Q4:Q9" si="5">1/(1+EXP(-O$13-O$14*N4))</f>
        <v>0.41273053562192885</v>
      </c>
      <c r="R4" s="23">
        <v>4</v>
      </c>
    </row>
    <row r="5" spans="1:19" x14ac:dyDescent="0.2">
      <c r="A5" s="5">
        <v>70.843644566593383</v>
      </c>
      <c r="B5" s="20">
        <f t="shared" si="1"/>
        <v>1</v>
      </c>
      <c r="C5" s="7">
        <v>1</v>
      </c>
      <c r="D5" s="3"/>
      <c r="E5" s="4">
        <f>CORREL(A1:A301, C1:C301)</f>
        <v>0.13137051063957403</v>
      </c>
      <c r="F5" s="4" t="str">
        <f ca="1">_xlfn.FORMULATEXT(E5)</f>
        <v>=CORREL(A1:A301, C1:C301)</v>
      </c>
      <c r="L5" s="4">
        <v>85</v>
      </c>
      <c r="M5" s="4">
        <v>3</v>
      </c>
      <c r="N5" s="9">
        <f t="shared" si="2"/>
        <v>90.362158885586723</v>
      </c>
      <c r="O5" s="18">
        <f t="shared" si="3"/>
        <v>0.46774193548387094</v>
      </c>
      <c r="P5" s="18">
        <f t="shared" si="4"/>
        <v>-0.12921173148000623</v>
      </c>
      <c r="Q5" s="18">
        <f t="shared" si="5"/>
        <v>0.44861294821273456</v>
      </c>
      <c r="R5" s="23">
        <v>5</v>
      </c>
    </row>
    <row r="6" spans="1:19" x14ac:dyDescent="0.2">
      <c r="A6" s="5">
        <v>72.074038565829227</v>
      </c>
      <c r="B6" s="20">
        <f t="shared" si="1"/>
        <v>1</v>
      </c>
      <c r="C6" s="7">
        <v>0</v>
      </c>
      <c r="D6" s="3"/>
      <c r="E6" s="11">
        <f>MIN(A1:A301)</f>
        <v>68.616506294276405</v>
      </c>
      <c r="F6" s="4" t="str">
        <f ca="1">_xlfn.FORMULATEXT(E6)</f>
        <v>=MIN(A1:A301)</v>
      </c>
      <c r="I6" s="4">
        <f>-E3/E4</f>
        <v>-5.6268961303702607</v>
      </c>
      <c r="J6" s="4" t="s">
        <v>41</v>
      </c>
      <c r="L6" s="4">
        <v>95</v>
      </c>
      <c r="M6" s="4">
        <v>4</v>
      </c>
      <c r="N6" s="9">
        <f t="shared" si="2"/>
        <v>100.00416837514565</v>
      </c>
      <c r="O6" s="18">
        <f t="shared" si="3"/>
        <v>0.48780487804878048</v>
      </c>
      <c r="P6" s="18">
        <f t="shared" si="4"/>
        <v>-4.8790164169432056E-2</v>
      </c>
      <c r="Q6" s="18">
        <f t="shared" si="5"/>
        <v>0.48492959211846398</v>
      </c>
      <c r="R6" s="23">
        <v>6</v>
      </c>
    </row>
    <row r="7" spans="1:19" x14ac:dyDescent="0.2">
      <c r="A7" s="5">
        <v>72.740647684332444</v>
      </c>
      <c r="B7" s="20">
        <f t="shared" si="1"/>
        <v>1</v>
      </c>
      <c r="C7" s="7">
        <v>1</v>
      </c>
      <c r="D7" s="3"/>
      <c r="E7" s="11">
        <f>MAX(A1:A301)</f>
        <v>131.26936513816349</v>
      </c>
      <c r="F7" s="4" t="str">
        <f ca="1">_xlfn.FORMULATEXT(E7)</f>
        <v>=MAX(A1:A301)</v>
      </c>
      <c r="I7" s="4">
        <f>-(E3-1)/E4</f>
        <v>205.64005493265489</v>
      </c>
      <c r="J7" s="4" t="s">
        <v>42</v>
      </c>
      <c r="L7" s="4">
        <v>105</v>
      </c>
      <c r="M7" s="4">
        <v>5</v>
      </c>
      <c r="N7" s="9">
        <f t="shared" si="2"/>
        <v>109.65223089013087</v>
      </c>
      <c r="O7" s="18">
        <f t="shared" si="3"/>
        <v>0.532258064516129</v>
      </c>
      <c r="P7" s="18">
        <f t="shared" si="4"/>
        <v>0.12921173148000606</v>
      </c>
      <c r="Q7" s="18">
        <f t="shared" si="5"/>
        <v>0.52142896002427319</v>
      </c>
      <c r="R7" s="23">
        <v>7</v>
      </c>
    </row>
    <row r="8" spans="1:19" x14ac:dyDescent="0.2">
      <c r="A8" s="5">
        <v>73.287317352494838</v>
      </c>
      <c r="B8" s="20">
        <f t="shared" si="1"/>
        <v>1</v>
      </c>
      <c r="C8" s="7">
        <v>0</v>
      </c>
      <c r="D8" s="3"/>
      <c r="L8" s="4">
        <v>115</v>
      </c>
      <c r="M8" s="4">
        <v>6</v>
      </c>
      <c r="N8" s="9">
        <f t="shared" si="2"/>
        <v>119.32287721915444</v>
      </c>
      <c r="O8" s="18">
        <f t="shared" si="3"/>
        <v>0.69444444444444442</v>
      </c>
      <c r="P8" s="18">
        <f t="shared" si="4"/>
        <v>0.82098055206983012</v>
      </c>
      <c r="Q8" s="18">
        <f t="shared" si="5"/>
        <v>0.5577852887974265</v>
      </c>
      <c r="R8" s="23">
        <v>8</v>
      </c>
    </row>
    <row r="9" spans="1:19" x14ac:dyDescent="0.2">
      <c r="A9" s="5">
        <v>73.55044916405474</v>
      </c>
      <c r="B9" s="20">
        <f t="shared" si="1"/>
        <v>1</v>
      </c>
      <c r="C9" s="7">
        <v>1</v>
      </c>
      <c r="D9" s="3"/>
      <c r="E9" s="23" t="s">
        <v>62</v>
      </c>
      <c r="F9" s="23" t="s">
        <v>63</v>
      </c>
      <c r="G9" s="23" t="s">
        <v>64</v>
      </c>
      <c r="H9" s="23" t="s">
        <v>65</v>
      </c>
      <c r="I9" s="23" t="s">
        <v>66</v>
      </c>
      <c r="J9" s="23" t="s">
        <v>67</v>
      </c>
      <c r="L9" s="4">
        <v>125</v>
      </c>
      <c r="M9" s="4">
        <v>7</v>
      </c>
      <c r="N9" s="9">
        <f t="shared" si="2"/>
        <v>127.85052553257951</v>
      </c>
      <c r="O9" s="18">
        <f t="shared" si="3"/>
        <v>0.45454545454545453</v>
      </c>
      <c r="P9" s="18">
        <f t="shared" si="4"/>
        <v>-0.18232155679395459</v>
      </c>
      <c r="Q9" s="18">
        <f t="shared" si="5"/>
        <v>0.58935125815301903</v>
      </c>
      <c r="R9" s="23">
        <v>9</v>
      </c>
    </row>
    <row r="10" spans="1:19" x14ac:dyDescent="0.2">
      <c r="A10" s="5">
        <v>73.97183167666914</v>
      </c>
      <c r="B10" s="20">
        <f t="shared" si="1"/>
        <v>1</v>
      </c>
      <c r="C10" s="7">
        <v>0</v>
      </c>
      <c r="D10" s="3"/>
      <c r="F10" s="4" t="s">
        <v>37</v>
      </c>
      <c r="G10" s="4" t="s">
        <v>37</v>
      </c>
      <c r="J10" s="23">
        <f>ROW()</f>
        <v>10</v>
      </c>
      <c r="L10" s="22">
        <v>132</v>
      </c>
      <c r="M10" s="4">
        <v>8</v>
      </c>
      <c r="N10" s="9" t="e">
        <f t="shared" si="2"/>
        <v>#DIV/0!</v>
      </c>
      <c r="O10" s="18" t="e">
        <f t="shared" si="3"/>
        <v>#DIV/0!</v>
      </c>
      <c r="P10" s="18" t="e">
        <f t="shared" ref="P10" si="6">LN(O10/(1-O10))</f>
        <v>#DIV/0!</v>
      </c>
      <c r="Q10" s="18" t="e">
        <f t="shared" ref="Q10" si="7">1/(1+EXP(-O$13-O$14*N10))</f>
        <v>#DIV/0!</v>
      </c>
      <c r="R10" s="23">
        <v>10</v>
      </c>
    </row>
    <row r="11" spans="1:19" x14ac:dyDescent="0.2">
      <c r="A11" s="5">
        <v>74.614719989140852</v>
      </c>
      <c r="B11" s="20">
        <f t="shared" si="1"/>
        <v>1</v>
      </c>
      <c r="C11" s="7">
        <v>0</v>
      </c>
      <c r="D11" s="3"/>
      <c r="E11" s="4" t="s">
        <v>1</v>
      </c>
      <c r="F11" s="4" t="s">
        <v>38</v>
      </c>
      <c r="G11" s="4" t="s">
        <v>39</v>
      </c>
      <c r="H11" s="17" t="s">
        <v>53</v>
      </c>
      <c r="J11" s="23">
        <f>ROW()</f>
        <v>11</v>
      </c>
      <c r="K11" s="18"/>
    </row>
    <row r="12" spans="1:19" x14ac:dyDescent="0.2">
      <c r="A12" s="5">
        <v>74.816280306974051</v>
      </c>
      <c r="B12" s="20">
        <f t="shared" si="1"/>
        <v>1</v>
      </c>
      <c r="C12" s="7">
        <v>1</v>
      </c>
      <c r="D12" s="3"/>
      <c r="E12" s="4">
        <v>-5.7</v>
      </c>
      <c r="F12" s="18">
        <f>$E$3+E12*$E$4</f>
        <v>-3.460260550072064E-4</v>
      </c>
      <c r="G12" s="18">
        <f>1/(1+EXP(-$J$3-E12*$J$4))</f>
        <v>0.11614639730328058</v>
      </c>
      <c r="H12" s="18">
        <f t="shared" ref="H12:H33" si="8">1/(1+EXP(-O$13-O$14*E12))</f>
        <v>0.1596782702926805</v>
      </c>
      <c r="J12" s="23">
        <f>ROW()</f>
        <v>12</v>
      </c>
      <c r="K12" s="18"/>
      <c r="L12" s="23" t="str">
        <f t="shared" ref="L12:R12" si="9">CHAR(COLUMN()+64)</f>
        <v>L</v>
      </c>
      <c r="M12" s="23" t="str">
        <f t="shared" si="9"/>
        <v>M</v>
      </c>
      <c r="N12" s="23" t="str">
        <f t="shared" si="9"/>
        <v>N</v>
      </c>
      <c r="O12" s="23" t="str">
        <f t="shared" si="9"/>
        <v>O</v>
      </c>
      <c r="P12" s="23" t="str">
        <f t="shared" si="9"/>
        <v>P</v>
      </c>
      <c r="Q12" s="23" t="str">
        <f t="shared" si="9"/>
        <v>Q</v>
      </c>
      <c r="R12" s="23" t="str">
        <f t="shared" si="9"/>
        <v>R</v>
      </c>
      <c r="S12" s="23"/>
    </row>
    <row r="13" spans="1:19" x14ac:dyDescent="0.2">
      <c r="A13" s="5">
        <v>75.396878369649173</v>
      </c>
      <c r="B13" s="20">
        <f t="shared" si="1"/>
        <v>2</v>
      </c>
      <c r="C13" s="7">
        <v>1</v>
      </c>
      <c r="D13" s="3"/>
      <c r="E13" s="4">
        <v>10</v>
      </c>
      <c r="F13" s="18">
        <f t="shared" ref="F13:F33" si="10">E$3+E13*E$4</f>
        <v>7.3967537524165086E-2</v>
      </c>
      <c r="G13" s="18">
        <f t="shared" ref="G13:G33" si="11">1/(1+EXP(-J$3-E13*J$4))</f>
        <v>0.15084358048132776</v>
      </c>
      <c r="H13" s="18">
        <f t="shared" si="8"/>
        <v>0.19420244877151127</v>
      </c>
      <c r="J13" s="18"/>
      <c r="K13" s="18"/>
      <c r="L13" s="23"/>
      <c r="M13" s="23">
        <f>ROW()</f>
        <v>13</v>
      </c>
      <c r="N13" s="4" t="s">
        <v>51</v>
      </c>
      <c r="O13" s="18">
        <f>INTERCEPT(P3:P9,N3:N9)</f>
        <v>-1.5743278534677703</v>
      </c>
      <c r="P13" s="4" t="str">
        <f ca="1">_xlfn.FORMULATEXT(O13)</f>
        <v>=INTERCEPT(P3:P9,N3:N9)</v>
      </c>
    </row>
    <row r="14" spans="1:19" x14ac:dyDescent="0.2">
      <c r="A14" s="5">
        <v>75.676280672743317</v>
      </c>
      <c r="B14" s="20">
        <f t="shared" si="1"/>
        <v>2</v>
      </c>
      <c r="C14" s="7">
        <v>1</v>
      </c>
      <c r="D14" s="3"/>
      <c r="E14" s="4">
        <v>20</v>
      </c>
      <c r="F14" s="18">
        <f t="shared" si="10"/>
        <v>0.12130101751089903</v>
      </c>
      <c r="G14" s="18">
        <f t="shared" si="11"/>
        <v>0.1771175096186845</v>
      </c>
      <c r="H14" s="18">
        <f t="shared" si="8"/>
        <v>0.21899461855746949</v>
      </c>
      <c r="J14" s="18"/>
      <c r="K14" s="18"/>
      <c r="L14" s="23"/>
      <c r="M14" s="23">
        <f>ROW()</f>
        <v>14</v>
      </c>
      <c r="N14" s="4" t="s">
        <v>56</v>
      </c>
      <c r="O14" s="18">
        <f>SLOPE(P3:P9,N3:N9)</f>
        <v>1.513964849590408E-2</v>
      </c>
      <c r="P14" s="4" t="str">
        <f ca="1">_xlfn.FORMULATEXT(O14)</f>
        <v>=SLOPE(P3:P9,N3:N9)</v>
      </c>
    </row>
    <row r="15" spans="1:19" x14ac:dyDescent="0.2">
      <c r="A15" s="5">
        <v>76.307437927024637</v>
      </c>
      <c r="B15" s="20">
        <f t="shared" si="1"/>
        <v>2</v>
      </c>
      <c r="C15" s="7">
        <v>0</v>
      </c>
      <c r="D15" s="3"/>
      <c r="E15" s="4">
        <v>30</v>
      </c>
      <c r="F15" s="18">
        <f t="shared" si="10"/>
        <v>0.16863449749763298</v>
      </c>
      <c r="G15" s="18">
        <f t="shared" si="11"/>
        <v>0.20685302959650098</v>
      </c>
      <c r="H15" s="18">
        <f t="shared" si="8"/>
        <v>0.24598561293598123</v>
      </c>
      <c r="J15" s="18"/>
      <c r="K15" s="18"/>
      <c r="L15" s="23"/>
      <c r="M15" s="23">
        <f>ROW()</f>
        <v>15</v>
      </c>
      <c r="N15" s="4" t="s">
        <v>55</v>
      </c>
      <c r="O15" s="18">
        <f>CORREL(N3:N9,O3:O9)</f>
        <v>0.68062657933841897</v>
      </c>
      <c r="P15" s="4" t="str">
        <f ca="1">_xlfn.FORMULATEXT(O15)</f>
        <v>=CORREL(N3:N9,O3:O9)</v>
      </c>
    </row>
    <row r="16" spans="1:19" x14ac:dyDescent="0.2">
      <c r="A16" s="5">
        <v>76.522788817170948</v>
      </c>
      <c r="B16" s="20">
        <f t="shared" si="1"/>
        <v>2</v>
      </c>
      <c r="C16" s="7">
        <v>1</v>
      </c>
      <c r="D16" s="3"/>
      <c r="E16" s="4">
        <v>40</v>
      </c>
      <c r="F16" s="18">
        <f t="shared" si="10"/>
        <v>0.21596797748436691</v>
      </c>
      <c r="G16" s="18">
        <f t="shared" si="11"/>
        <v>0.24012396450912174</v>
      </c>
      <c r="H16" s="18">
        <f t="shared" si="8"/>
        <v>0.27513133651771754</v>
      </c>
      <c r="J16" s="18"/>
      <c r="K16" s="18"/>
      <c r="L16" s="23"/>
      <c r="M16" s="23">
        <f>ROW()</f>
        <v>16</v>
      </c>
      <c r="N16" s="4" t="s">
        <v>57</v>
      </c>
      <c r="O16" s="18">
        <f>O15^2</f>
        <v>0.46325254050191711</v>
      </c>
      <c r="P16" s="4" t="str">
        <f ca="1">_xlfn.FORMULATEXT(O16)</f>
        <v>=O15^2</v>
      </c>
    </row>
    <row r="17" spans="1:13" x14ac:dyDescent="0.2">
      <c r="A17" s="5">
        <v>77.075590228886526</v>
      </c>
      <c r="B17" s="20">
        <f t="shared" si="1"/>
        <v>2</v>
      </c>
      <c r="C17" s="7">
        <v>0</v>
      </c>
      <c r="D17" s="3"/>
      <c r="E17" s="4">
        <v>50</v>
      </c>
      <c r="F17" s="18">
        <f t="shared" si="10"/>
        <v>0.2633014574711009</v>
      </c>
      <c r="G17" s="18">
        <f t="shared" si="11"/>
        <v>0.27687819487561016</v>
      </c>
      <c r="H17" s="18">
        <f t="shared" si="8"/>
        <v>0.30632744206802082</v>
      </c>
      <c r="J17" s="18"/>
      <c r="K17" s="18"/>
    </row>
    <row r="18" spans="1:13" x14ac:dyDescent="0.2">
      <c r="A18" s="5">
        <v>77.173400617835114</v>
      </c>
      <c r="B18" s="20">
        <f t="shared" si="1"/>
        <v>2</v>
      </c>
      <c r="C18" s="7">
        <v>0</v>
      </c>
      <c r="D18" s="3"/>
      <c r="E18" s="4">
        <v>60</v>
      </c>
      <c r="F18" s="18">
        <f t="shared" si="10"/>
        <v>0.31063493745783483</v>
      </c>
      <c r="G18" s="18">
        <f t="shared" si="11"/>
        <v>0.31691190513781492</v>
      </c>
      <c r="H18" s="18">
        <f t="shared" si="8"/>
        <v>0.33940453269569915</v>
      </c>
      <c r="J18" s="18"/>
      <c r="K18" s="18"/>
    </row>
    <row r="19" spans="1:13" x14ac:dyDescent="0.2">
      <c r="A19" s="5">
        <v>77.767592045784056</v>
      </c>
      <c r="B19" s="20">
        <f t="shared" si="1"/>
        <v>2</v>
      </c>
      <c r="C19" s="7">
        <v>1</v>
      </c>
      <c r="D19" s="3"/>
      <c r="E19" s="4">
        <v>70</v>
      </c>
      <c r="F19" s="18">
        <f t="shared" si="10"/>
        <v>0.35796841744456875</v>
      </c>
      <c r="G19" s="18">
        <f t="shared" si="11"/>
        <v>0.35985351203103327</v>
      </c>
      <c r="H19" s="18">
        <f t="shared" si="8"/>
        <v>0.37412693078321113</v>
      </c>
      <c r="J19" s="18"/>
      <c r="K19" s="18"/>
      <c r="L19" s="23" t="s">
        <v>68</v>
      </c>
      <c r="M19" s="4" t="s">
        <v>60</v>
      </c>
    </row>
    <row r="20" spans="1:13" x14ac:dyDescent="0.2">
      <c r="A20" s="5">
        <v>77.955694868346484</v>
      </c>
      <c r="B20" s="20">
        <f t="shared" si="1"/>
        <v>2</v>
      </c>
      <c r="C20" s="7">
        <v>1</v>
      </c>
      <c r="D20" s="3"/>
      <c r="E20" s="4">
        <v>80</v>
      </c>
      <c r="F20" s="18">
        <f t="shared" si="10"/>
        <v>0.40530189743130268</v>
      </c>
      <c r="G20" s="18">
        <f t="shared" si="11"/>
        <v>0.40516250910988494</v>
      </c>
      <c r="H20" s="18">
        <f t="shared" si="8"/>
        <v>0.41019580893717134</v>
      </c>
      <c r="J20" s="18"/>
      <c r="K20" s="18"/>
      <c r="L20" s="23" t="s">
        <v>61</v>
      </c>
      <c r="M20" s="4" t="str">
        <f ca="1">_xlfn.FORMULATEXT(B2)</f>
        <v>=VLOOKUP(A2,L$3:M$10,2)</v>
      </c>
    </row>
    <row r="21" spans="1:13" x14ac:dyDescent="0.2">
      <c r="A21" s="5">
        <v>78.163405023898704</v>
      </c>
      <c r="B21" s="20">
        <f t="shared" si="1"/>
        <v>2</v>
      </c>
      <c r="C21" s="7">
        <v>0</v>
      </c>
      <c r="D21" s="3"/>
      <c r="E21" s="4">
        <v>90</v>
      </c>
      <c r="F21" s="18">
        <f t="shared" si="10"/>
        <v>0.45263537741803667</v>
      </c>
      <c r="G21" s="18">
        <f t="shared" si="11"/>
        <v>0.45214691443837246</v>
      </c>
      <c r="H21" s="18">
        <f t="shared" si="8"/>
        <v>0.44725707253378022</v>
      </c>
      <c r="J21" s="18"/>
      <c r="K21" s="18"/>
      <c r="L21" s="24" t="str">
        <f>CHAR(COLUMN(H12)+64)&amp;ROW(H12)</f>
        <v>H12</v>
      </c>
      <c r="M21" s="4" t="str">
        <f ca="1">_xlfn.FORMULATEXT(H12)</f>
        <v>=1/(1+EXP(-O$13-O$14*E12))</v>
      </c>
    </row>
    <row r="22" spans="1:13" x14ac:dyDescent="0.2">
      <c r="A22" s="5">
        <v>78.536570889380997</v>
      </c>
      <c r="B22" s="20">
        <f t="shared" si="1"/>
        <v>2</v>
      </c>
      <c r="C22" s="7">
        <v>0</v>
      </c>
      <c r="D22" s="3"/>
      <c r="E22" s="4">
        <v>100</v>
      </c>
      <c r="F22" s="18">
        <f t="shared" si="10"/>
        <v>0.49996885740477059</v>
      </c>
      <c r="G22" s="18">
        <f t="shared" si="11"/>
        <v>0.5</v>
      </c>
      <c r="H22" s="18">
        <f t="shared" si="8"/>
        <v>0.48491382953268597</v>
      </c>
      <c r="J22" s="18"/>
      <c r="K22" s="18"/>
      <c r="L22" s="25" t="str">
        <f>CHAR(COLUMN(N3)+64)&amp;ROW(N3)</f>
        <v>N3</v>
      </c>
      <c r="M22" s="4" t="str">
        <f ca="1">_xlfn.FORMULATEXT(N3)</f>
        <v>=AVERAGEIFS(A2:A301,B2:B301,M3)</v>
      </c>
    </row>
    <row r="23" spans="1:13" x14ac:dyDescent="0.2">
      <c r="A23" s="5">
        <v>78.889159317707609</v>
      </c>
      <c r="B23" s="20">
        <f t="shared" si="1"/>
        <v>2</v>
      </c>
      <c r="C23" s="7">
        <v>0</v>
      </c>
      <c r="D23" s="3"/>
      <c r="E23" s="4">
        <v>110</v>
      </c>
      <c r="F23" s="18">
        <f t="shared" si="10"/>
        <v>0.54730233739150447</v>
      </c>
      <c r="G23" s="18">
        <f t="shared" si="11"/>
        <v>0.54785308556162737</v>
      </c>
      <c r="H23" s="18">
        <f t="shared" si="8"/>
        <v>0.52274266655334833</v>
      </c>
      <c r="J23" s="18"/>
      <c r="K23" s="18"/>
      <c r="L23" s="25" t="str">
        <f>CHAR(COLUMN(O3)+64)&amp;ROW(O3)</f>
        <v>O3</v>
      </c>
      <c r="M23" s="4" t="str">
        <f ca="1">_xlfn.FORMULATEXT(O3)</f>
        <v>=AVERAGEIFS(C2:C301,B2:B301,"="&amp;M3)</v>
      </c>
    </row>
    <row r="24" spans="1:13" x14ac:dyDescent="0.2">
      <c r="A24" s="5">
        <v>79.075088630079193</v>
      </c>
      <c r="B24" s="20">
        <f t="shared" si="1"/>
        <v>2</v>
      </c>
      <c r="C24" s="7">
        <v>1</v>
      </c>
      <c r="D24" s="3"/>
      <c r="E24" s="4">
        <v>120</v>
      </c>
      <c r="F24" s="18">
        <f t="shared" si="10"/>
        <v>0.59463581737823845</v>
      </c>
      <c r="G24" s="18">
        <f t="shared" si="11"/>
        <v>0.59483749089011506</v>
      </c>
      <c r="H24" s="18">
        <f t="shared" si="8"/>
        <v>0.56031238902604685</v>
      </c>
      <c r="J24" s="18"/>
      <c r="K24" s="18"/>
      <c r="L24" s="25" t="str">
        <f>CHAR(COLUMN(P3)+64)&amp;ROW(P3)</f>
        <v>P3</v>
      </c>
      <c r="M24" s="4" t="str">
        <f ca="1">_xlfn.FORMULATEXT(P3)</f>
        <v>=LN(O3/(1-O3))</v>
      </c>
    </row>
    <row r="25" spans="1:13" x14ac:dyDescent="0.2">
      <c r="A25" s="5">
        <v>79.498774339082971</v>
      </c>
      <c r="B25" s="20">
        <f t="shared" si="1"/>
        <v>2</v>
      </c>
      <c r="C25" s="7">
        <v>0</v>
      </c>
      <c r="D25" s="3"/>
      <c r="E25" s="4">
        <v>130</v>
      </c>
      <c r="F25" s="18">
        <f t="shared" si="10"/>
        <v>0.64196929736497244</v>
      </c>
      <c r="G25" s="18">
        <f t="shared" si="11"/>
        <v>0.64014648796896678</v>
      </c>
      <c r="H25" s="18">
        <f t="shared" si="8"/>
        <v>0.59720349910986259</v>
      </c>
      <c r="J25" s="18"/>
      <c r="K25" s="18"/>
      <c r="L25" s="25" t="str">
        <f>CHAR(COLUMN(Q3)+64)&amp;ROW(Q3)</f>
        <v>Q3</v>
      </c>
      <c r="M25" s="4" t="str">
        <f ca="1">_xlfn.FORMULATEXT(Q3)</f>
        <v>=1/(1+EXP(-O$13-O$14*N3))</v>
      </c>
    </row>
    <row r="26" spans="1:13" x14ac:dyDescent="0.2">
      <c r="A26" s="5">
        <v>79.66093774615085</v>
      </c>
      <c r="B26" s="20">
        <f t="shared" si="1"/>
        <v>2</v>
      </c>
      <c r="C26" s="7">
        <v>0</v>
      </c>
      <c r="D26" s="3"/>
      <c r="E26" s="4">
        <v>140</v>
      </c>
      <c r="F26" s="18">
        <f t="shared" si="10"/>
        <v>0.68930277735170642</v>
      </c>
      <c r="G26" s="18">
        <f t="shared" si="11"/>
        <v>0.68308809486218514</v>
      </c>
      <c r="H26" s="18">
        <f t="shared" si="8"/>
        <v>0.6330265671160763</v>
      </c>
      <c r="J26" s="18"/>
      <c r="K26" s="18"/>
    </row>
    <row r="27" spans="1:13" x14ac:dyDescent="0.2">
      <c r="A27" s="5">
        <v>80.027056375157628</v>
      </c>
      <c r="B27" s="20">
        <f t="shared" si="1"/>
        <v>2</v>
      </c>
      <c r="C27" s="7">
        <v>1</v>
      </c>
      <c r="D27" s="3"/>
      <c r="E27" s="4">
        <v>150</v>
      </c>
      <c r="F27" s="18">
        <f t="shared" si="10"/>
        <v>0.7366362573384404</v>
      </c>
      <c r="G27" s="18">
        <f t="shared" si="11"/>
        <v>0.72312180512438984</v>
      </c>
      <c r="H27" s="18">
        <f t="shared" si="8"/>
        <v>0.66743782858371004</v>
      </c>
      <c r="J27" s="18"/>
      <c r="K27" s="18"/>
    </row>
    <row r="28" spans="1:13" x14ac:dyDescent="0.2">
      <c r="A28" s="5">
        <v>80.289523289103059</v>
      </c>
      <c r="B28" s="20">
        <f t="shared" si="1"/>
        <v>2</v>
      </c>
      <c r="C28" s="7">
        <v>1</v>
      </c>
      <c r="D28" s="3"/>
      <c r="E28" s="4">
        <v>160</v>
      </c>
      <c r="F28" s="18">
        <f t="shared" si="10"/>
        <v>0.78396973732517417</v>
      </c>
      <c r="G28" s="18">
        <f t="shared" si="11"/>
        <v>0.75987603549087812</v>
      </c>
      <c r="H28" s="18">
        <f t="shared" si="8"/>
        <v>0.70015076789471331</v>
      </c>
      <c r="J28" s="18"/>
      <c r="K28" s="18"/>
    </row>
    <row r="29" spans="1:13" x14ac:dyDescent="0.2">
      <c r="A29" s="5">
        <v>80.653527186050766</v>
      </c>
      <c r="B29" s="20">
        <f t="shared" si="1"/>
        <v>2</v>
      </c>
      <c r="C29" s="7">
        <v>0</v>
      </c>
      <c r="D29" s="3"/>
      <c r="E29" s="4">
        <v>170</v>
      </c>
      <c r="F29" s="18">
        <f t="shared" si="10"/>
        <v>0.83130321731190815</v>
      </c>
      <c r="G29" s="18">
        <f t="shared" si="11"/>
        <v>0.79314697040349902</v>
      </c>
      <c r="H29" s="18">
        <f t="shared" si="8"/>
        <v>0.73094303197157307</v>
      </c>
      <c r="J29" s="18"/>
      <c r="K29" s="18"/>
    </row>
    <row r="30" spans="1:13" x14ac:dyDescent="0.2">
      <c r="A30" s="5">
        <v>80.936050399056185</v>
      </c>
      <c r="B30" s="20">
        <f t="shared" si="1"/>
        <v>2</v>
      </c>
      <c r="C30" s="7">
        <v>0</v>
      </c>
      <c r="D30" s="3"/>
      <c r="E30" s="4">
        <v>180</v>
      </c>
      <c r="F30" s="18">
        <f t="shared" si="10"/>
        <v>0.87863669729864213</v>
      </c>
      <c r="G30" s="18">
        <f t="shared" si="11"/>
        <v>0.82288249038131545</v>
      </c>
      <c r="H30" s="18">
        <f t="shared" si="8"/>
        <v>0.75965863040160264</v>
      </c>
      <c r="J30" s="18"/>
      <c r="K30" s="18"/>
    </row>
    <row r="31" spans="1:13" x14ac:dyDescent="0.2">
      <c r="A31" s="5">
        <v>81.130421395949014</v>
      </c>
      <c r="B31" s="20">
        <f t="shared" si="1"/>
        <v>2</v>
      </c>
      <c r="C31" s="7">
        <v>0</v>
      </c>
      <c r="D31" s="3"/>
      <c r="E31" s="4">
        <v>190</v>
      </c>
      <c r="F31" s="18">
        <f t="shared" si="10"/>
        <v>0.92597017728537612</v>
      </c>
      <c r="G31" s="18">
        <f t="shared" si="11"/>
        <v>0.84915641951867227</v>
      </c>
      <c r="H31" s="18">
        <f t="shared" si="8"/>
        <v>0.78620590767629039</v>
      </c>
      <c r="J31" s="18"/>
      <c r="K31" s="18"/>
    </row>
    <row r="32" spans="1:13" x14ac:dyDescent="0.2">
      <c r="A32" s="5">
        <v>81.22337740717353</v>
      </c>
      <c r="B32" s="20">
        <f t="shared" si="1"/>
        <v>2</v>
      </c>
      <c r="C32" s="7">
        <v>0</v>
      </c>
      <c r="D32" s="3"/>
      <c r="E32" s="4">
        <v>200</v>
      </c>
      <c r="F32" s="18">
        <f t="shared" si="10"/>
        <v>0.9733036572721101</v>
      </c>
      <c r="G32" s="18">
        <f t="shared" si="11"/>
        <v>0.8721384336809187</v>
      </c>
      <c r="H32" s="18">
        <f t="shared" si="8"/>
        <v>0.81055214268583231</v>
      </c>
      <c r="J32" s="18"/>
      <c r="K32" s="18"/>
    </row>
    <row r="33" spans="1:11" x14ac:dyDescent="0.2">
      <c r="A33" s="5">
        <v>81.554578358887568</v>
      </c>
      <c r="B33" s="20">
        <f t="shared" si="1"/>
        <v>2</v>
      </c>
      <c r="C33" s="7">
        <v>1</v>
      </c>
      <c r="D33" s="3"/>
      <c r="E33" s="4">
        <v>206</v>
      </c>
      <c r="F33" s="18">
        <f t="shared" si="10"/>
        <v>1.0017037452641504</v>
      </c>
      <c r="G33" s="18">
        <f t="shared" si="11"/>
        <v>0.8844435975202376</v>
      </c>
      <c r="H33" s="18">
        <f t="shared" si="8"/>
        <v>0.82410920568489732</v>
      </c>
      <c r="J33" s="18"/>
      <c r="K33" s="18"/>
    </row>
    <row r="34" spans="1:11" x14ac:dyDescent="0.2">
      <c r="A34" s="5">
        <v>81.883783186266712</v>
      </c>
      <c r="B34" s="20">
        <f t="shared" si="1"/>
        <v>2</v>
      </c>
      <c r="C34" s="7">
        <v>0</v>
      </c>
      <c r="D34" s="3"/>
      <c r="H34" s="18"/>
    </row>
    <row r="35" spans="1:11" x14ac:dyDescent="0.2">
      <c r="A35" s="5">
        <v>82.004313540794172</v>
      </c>
      <c r="B35" s="20">
        <f t="shared" si="1"/>
        <v>2</v>
      </c>
      <c r="C35" s="7">
        <v>1</v>
      </c>
      <c r="H35" s="18"/>
    </row>
    <row r="36" spans="1:11" x14ac:dyDescent="0.2">
      <c r="A36" s="5">
        <v>82.341157411339893</v>
      </c>
      <c r="B36" s="20">
        <f t="shared" si="1"/>
        <v>2</v>
      </c>
      <c r="C36" s="7">
        <v>0</v>
      </c>
      <c r="H36" s="18"/>
    </row>
    <row r="37" spans="1:11" x14ac:dyDescent="0.2">
      <c r="A37" s="5">
        <v>82.435881794208896</v>
      </c>
      <c r="B37" s="20">
        <f t="shared" si="1"/>
        <v>2</v>
      </c>
      <c r="C37" s="7">
        <v>1</v>
      </c>
      <c r="H37" s="18"/>
    </row>
    <row r="38" spans="1:11" x14ac:dyDescent="0.2">
      <c r="A38" s="5">
        <v>82.74799897178886</v>
      </c>
      <c r="B38" s="20">
        <f t="shared" si="1"/>
        <v>2</v>
      </c>
      <c r="C38" s="7">
        <v>1</v>
      </c>
      <c r="H38" s="18"/>
    </row>
    <row r="39" spans="1:11" x14ac:dyDescent="0.2">
      <c r="A39" s="5">
        <v>83.008392346072881</v>
      </c>
      <c r="B39" s="20">
        <f t="shared" si="1"/>
        <v>2</v>
      </c>
      <c r="C39" s="7">
        <v>0</v>
      </c>
      <c r="H39" s="18"/>
    </row>
    <row r="40" spans="1:11" x14ac:dyDescent="0.2">
      <c r="A40" s="5">
        <v>83.218431024453622</v>
      </c>
      <c r="B40" s="20">
        <f t="shared" si="1"/>
        <v>2</v>
      </c>
      <c r="C40" s="7">
        <v>0</v>
      </c>
      <c r="H40" s="18"/>
    </row>
    <row r="41" spans="1:11" x14ac:dyDescent="0.2">
      <c r="A41" s="5">
        <v>83.503130754560004</v>
      </c>
      <c r="B41" s="20">
        <f t="shared" si="1"/>
        <v>2</v>
      </c>
      <c r="C41" s="7">
        <v>1</v>
      </c>
      <c r="H41" s="18"/>
    </row>
    <row r="42" spans="1:11" x14ac:dyDescent="0.2">
      <c r="A42" s="5">
        <v>83.60200175410057</v>
      </c>
      <c r="B42" s="20">
        <f t="shared" si="1"/>
        <v>2</v>
      </c>
      <c r="C42" s="7">
        <v>0</v>
      </c>
    </row>
    <row r="43" spans="1:11" x14ac:dyDescent="0.2">
      <c r="A43" s="5">
        <v>83.788666393595037</v>
      </c>
      <c r="B43" s="20">
        <f t="shared" si="1"/>
        <v>2</v>
      </c>
      <c r="C43" s="7">
        <v>0</v>
      </c>
    </row>
    <row r="44" spans="1:11" x14ac:dyDescent="0.2">
      <c r="A44" s="5">
        <v>84.166579035145574</v>
      </c>
      <c r="B44" s="20">
        <f t="shared" si="1"/>
        <v>2</v>
      </c>
      <c r="C44" s="7">
        <v>0</v>
      </c>
    </row>
    <row r="45" spans="1:11" x14ac:dyDescent="0.2">
      <c r="A45" s="5">
        <v>84.322022502878283</v>
      </c>
      <c r="B45" s="20">
        <f t="shared" si="1"/>
        <v>2</v>
      </c>
      <c r="C45" s="7">
        <v>0</v>
      </c>
    </row>
    <row r="46" spans="1:11" x14ac:dyDescent="0.2">
      <c r="A46" s="5">
        <v>84.576938479644639</v>
      </c>
      <c r="B46" s="20">
        <f t="shared" si="1"/>
        <v>2</v>
      </c>
      <c r="C46" s="7">
        <v>0</v>
      </c>
    </row>
    <row r="47" spans="1:11" x14ac:dyDescent="0.2">
      <c r="A47" s="5">
        <v>84.778755465066652</v>
      </c>
      <c r="B47" s="20">
        <f t="shared" si="1"/>
        <v>2</v>
      </c>
      <c r="C47" s="7">
        <v>0</v>
      </c>
    </row>
    <row r="48" spans="1:11" x14ac:dyDescent="0.2">
      <c r="A48" s="5">
        <v>84.997207058891362</v>
      </c>
      <c r="B48" s="20">
        <f t="shared" si="1"/>
        <v>2</v>
      </c>
      <c r="C48" s="7">
        <v>1</v>
      </c>
    </row>
    <row r="49" spans="1:3" x14ac:dyDescent="0.2">
      <c r="A49" s="5">
        <v>85.210072322773698</v>
      </c>
      <c r="B49" s="20">
        <f t="shared" si="1"/>
        <v>3</v>
      </c>
      <c r="C49" s="7">
        <v>1</v>
      </c>
    </row>
    <row r="50" spans="1:3" x14ac:dyDescent="0.2">
      <c r="A50" s="5">
        <v>85.318236250600393</v>
      </c>
      <c r="B50" s="20">
        <f t="shared" si="1"/>
        <v>3</v>
      </c>
      <c r="C50" s="7">
        <v>1</v>
      </c>
    </row>
    <row r="51" spans="1:3" x14ac:dyDescent="0.2">
      <c r="A51" s="5">
        <v>85.567107817944702</v>
      </c>
      <c r="B51" s="20">
        <f t="shared" si="1"/>
        <v>3</v>
      </c>
      <c r="C51" s="7">
        <v>0</v>
      </c>
    </row>
    <row r="52" spans="1:3" x14ac:dyDescent="0.2">
      <c r="A52" s="5">
        <v>85.68153084191708</v>
      </c>
      <c r="B52" s="20">
        <f t="shared" si="1"/>
        <v>3</v>
      </c>
      <c r="C52" s="7">
        <v>0</v>
      </c>
    </row>
    <row r="53" spans="1:3" x14ac:dyDescent="0.2">
      <c r="A53" s="5">
        <v>85.911712491187842</v>
      </c>
      <c r="B53" s="20">
        <f t="shared" si="1"/>
        <v>3</v>
      </c>
      <c r="C53" s="7">
        <v>0</v>
      </c>
    </row>
    <row r="54" spans="1:3" x14ac:dyDescent="0.2">
      <c r="A54" s="5">
        <v>86.18168155045457</v>
      </c>
      <c r="B54" s="20">
        <f t="shared" si="1"/>
        <v>3</v>
      </c>
      <c r="C54" s="7">
        <v>0</v>
      </c>
    </row>
    <row r="55" spans="1:3" x14ac:dyDescent="0.2">
      <c r="A55" s="5">
        <v>86.373162934833971</v>
      </c>
      <c r="B55" s="20">
        <f t="shared" si="1"/>
        <v>3</v>
      </c>
      <c r="C55" s="7">
        <v>0</v>
      </c>
    </row>
    <row r="56" spans="1:3" x14ac:dyDescent="0.2">
      <c r="A56" s="5">
        <v>86.437128485678627</v>
      </c>
      <c r="B56" s="20">
        <f t="shared" si="1"/>
        <v>3</v>
      </c>
      <c r="C56" s="7">
        <v>1</v>
      </c>
    </row>
    <row r="57" spans="1:3" x14ac:dyDescent="0.2">
      <c r="A57" s="5">
        <v>86.7053494926094</v>
      </c>
      <c r="B57" s="20">
        <f t="shared" si="1"/>
        <v>3</v>
      </c>
      <c r="C57" s="7">
        <v>0</v>
      </c>
    </row>
    <row r="58" spans="1:3" x14ac:dyDescent="0.2">
      <c r="A58" s="5">
        <v>86.805848020457503</v>
      </c>
      <c r="B58" s="20">
        <f t="shared" si="1"/>
        <v>3</v>
      </c>
      <c r="C58" s="7">
        <v>0</v>
      </c>
    </row>
    <row r="59" spans="1:3" x14ac:dyDescent="0.2">
      <c r="A59" s="5">
        <v>86.970033974125457</v>
      </c>
      <c r="B59" s="20">
        <f t="shared" si="1"/>
        <v>3</v>
      </c>
      <c r="C59" s="7">
        <v>1</v>
      </c>
    </row>
    <row r="60" spans="1:3" x14ac:dyDescent="0.2">
      <c r="A60" s="5">
        <v>87.179595614716447</v>
      </c>
      <c r="B60" s="20">
        <f t="shared" si="1"/>
        <v>3</v>
      </c>
      <c r="C60" s="7">
        <v>0</v>
      </c>
    </row>
    <row r="61" spans="1:3" x14ac:dyDescent="0.2">
      <c r="A61" s="5">
        <v>87.324513541188111</v>
      </c>
      <c r="B61" s="20">
        <f t="shared" si="1"/>
        <v>3</v>
      </c>
      <c r="C61" s="7">
        <v>0</v>
      </c>
    </row>
    <row r="62" spans="1:3" x14ac:dyDescent="0.2">
      <c r="A62" s="5">
        <v>87.648965556299018</v>
      </c>
      <c r="B62" s="20">
        <f t="shared" si="1"/>
        <v>3</v>
      </c>
      <c r="C62" s="7">
        <v>1</v>
      </c>
    </row>
    <row r="63" spans="1:3" x14ac:dyDescent="0.2">
      <c r="A63" s="5">
        <v>87.79250901189009</v>
      </c>
      <c r="B63" s="20">
        <f t="shared" si="1"/>
        <v>3</v>
      </c>
      <c r="C63" s="7">
        <v>0</v>
      </c>
    </row>
    <row r="64" spans="1:3" x14ac:dyDescent="0.2">
      <c r="A64" s="5">
        <v>87.892276250304647</v>
      </c>
      <c r="B64" s="20">
        <f t="shared" si="1"/>
        <v>3</v>
      </c>
      <c r="C64" s="7">
        <v>0</v>
      </c>
    </row>
    <row r="65" spans="1:3" x14ac:dyDescent="0.2">
      <c r="A65" s="5">
        <v>88.103384557232488</v>
      </c>
      <c r="B65" s="20">
        <f t="shared" si="1"/>
        <v>3</v>
      </c>
      <c r="C65" s="7">
        <v>0</v>
      </c>
    </row>
    <row r="66" spans="1:3" x14ac:dyDescent="0.2">
      <c r="A66" s="5">
        <v>88.320184476189979</v>
      </c>
      <c r="B66" s="20">
        <f t="shared" si="1"/>
        <v>3</v>
      </c>
      <c r="C66" s="7">
        <v>1</v>
      </c>
    </row>
    <row r="67" spans="1:3" x14ac:dyDescent="0.2">
      <c r="A67" s="5">
        <v>88.497596299962737</v>
      </c>
      <c r="B67" s="20">
        <f t="shared" ref="B67:B130" si="12">VLOOKUP(A67,L$3:M$10,2)</f>
        <v>3</v>
      </c>
      <c r="C67" s="7">
        <v>0</v>
      </c>
    </row>
    <row r="68" spans="1:3" x14ac:dyDescent="0.2">
      <c r="A68" s="5">
        <v>88.601424341645583</v>
      </c>
      <c r="B68" s="20">
        <f t="shared" si="12"/>
        <v>3</v>
      </c>
      <c r="C68" s="7">
        <v>1</v>
      </c>
    </row>
    <row r="69" spans="1:3" x14ac:dyDescent="0.2">
      <c r="A69" s="5">
        <v>88.886616931351284</v>
      </c>
      <c r="B69" s="20">
        <f t="shared" si="12"/>
        <v>3</v>
      </c>
      <c r="C69" s="7">
        <v>1</v>
      </c>
    </row>
    <row r="70" spans="1:3" x14ac:dyDescent="0.2">
      <c r="A70" s="5">
        <v>88.954800123450212</v>
      </c>
      <c r="B70" s="20">
        <f t="shared" si="12"/>
        <v>3</v>
      </c>
      <c r="C70" s="7">
        <v>0</v>
      </c>
    </row>
    <row r="71" spans="1:3" x14ac:dyDescent="0.2">
      <c r="A71" s="5">
        <v>89.174403109962441</v>
      </c>
      <c r="B71" s="20">
        <f t="shared" si="12"/>
        <v>3</v>
      </c>
      <c r="C71" s="7">
        <v>1</v>
      </c>
    </row>
    <row r="72" spans="1:3" x14ac:dyDescent="0.2">
      <c r="A72" s="5">
        <v>89.324728115955352</v>
      </c>
      <c r="B72" s="20">
        <f t="shared" si="12"/>
        <v>3</v>
      </c>
      <c r="C72" s="7">
        <v>0</v>
      </c>
    </row>
    <row r="73" spans="1:3" x14ac:dyDescent="0.2">
      <c r="A73" s="5">
        <v>89.534436581980003</v>
      </c>
      <c r="B73" s="20">
        <f t="shared" si="12"/>
        <v>3</v>
      </c>
      <c r="C73" s="7">
        <v>1</v>
      </c>
    </row>
    <row r="74" spans="1:3" x14ac:dyDescent="0.2">
      <c r="A74" s="5">
        <v>89.718639984886252</v>
      </c>
      <c r="B74" s="20">
        <f t="shared" si="12"/>
        <v>3</v>
      </c>
      <c r="C74" s="7">
        <v>1</v>
      </c>
    </row>
    <row r="75" spans="1:3" x14ac:dyDescent="0.2">
      <c r="A75" s="5">
        <v>89.872279041516492</v>
      </c>
      <c r="B75" s="20">
        <f t="shared" si="12"/>
        <v>3</v>
      </c>
      <c r="C75" s="7">
        <v>0</v>
      </c>
    </row>
    <row r="76" spans="1:3" x14ac:dyDescent="0.2">
      <c r="A76" s="5">
        <v>90.036096997507485</v>
      </c>
      <c r="B76" s="20">
        <f t="shared" si="12"/>
        <v>3</v>
      </c>
      <c r="C76" s="7">
        <v>0</v>
      </c>
    </row>
    <row r="77" spans="1:3" x14ac:dyDescent="0.2">
      <c r="A77" s="5">
        <v>90.114004482949269</v>
      </c>
      <c r="B77" s="20">
        <f t="shared" si="12"/>
        <v>3</v>
      </c>
      <c r="C77" s="7">
        <v>1</v>
      </c>
    </row>
    <row r="78" spans="1:3" x14ac:dyDescent="0.2">
      <c r="A78" s="5">
        <v>90.35196525368211</v>
      </c>
      <c r="B78" s="20">
        <f t="shared" si="12"/>
        <v>3</v>
      </c>
      <c r="C78" s="7">
        <v>1</v>
      </c>
    </row>
    <row r="79" spans="1:3" x14ac:dyDescent="0.2">
      <c r="A79" s="5">
        <v>90.448874294752258</v>
      </c>
      <c r="B79" s="20">
        <f t="shared" si="12"/>
        <v>3</v>
      </c>
      <c r="C79" s="7">
        <v>1</v>
      </c>
    </row>
    <row r="80" spans="1:3" x14ac:dyDescent="0.2">
      <c r="A80" s="5">
        <v>90.630074014378351</v>
      </c>
      <c r="B80" s="20">
        <f t="shared" si="12"/>
        <v>3</v>
      </c>
      <c r="C80" s="7">
        <v>0</v>
      </c>
    </row>
    <row r="81" spans="1:3" x14ac:dyDescent="0.2">
      <c r="A81" s="5">
        <v>90.756626594764725</v>
      </c>
      <c r="B81" s="20">
        <f t="shared" si="12"/>
        <v>3</v>
      </c>
      <c r="C81" s="7">
        <v>0</v>
      </c>
    </row>
    <row r="82" spans="1:3" x14ac:dyDescent="0.2">
      <c r="A82" s="5">
        <v>90.976506945907374</v>
      </c>
      <c r="B82" s="20">
        <f t="shared" si="12"/>
        <v>3</v>
      </c>
      <c r="C82" s="7">
        <v>0</v>
      </c>
    </row>
    <row r="83" spans="1:3" x14ac:dyDescent="0.2">
      <c r="A83" s="5">
        <v>90.985717272934806</v>
      </c>
      <c r="B83" s="20">
        <f t="shared" si="12"/>
        <v>3</v>
      </c>
      <c r="C83" s="7">
        <v>0</v>
      </c>
    </row>
    <row r="84" spans="1:3" x14ac:dyDescent="0.2">
      <c r="A84" s="5">
        <v>91.282551443852469</v>
      </c>
      <c r="B84" s="20">
        <f t="shared" si="12"/>
        <v>3</v>
      </c>
      <c r="C84" s="7">
        <v>1</v>
      </c>
    </row>
    <row r="85" spans="1:3" x14ac:dyDescent="0.2">
      <c r="A85" s="5">
        <v>91.320663542786789</v>
      </c>
      <c r="B85" s="20">
        <f t="shared" si="12"/>
        <v>3</v>
      </c>
      <c r="C85" s="7">
        <v>1</v>
      </c>
    </row>
    <row r="86" spans="1:3" x14ac:dyDescent="0.2">
      <c r="A86" s="5">
        <v>91.57291984459566</v>
      </c>
      <c r="B86" s="20">
        <f t="shared" si="12"/>
        <v>3</v>
      </c>
      <c r="C86" s="7">
        <v>0</v>
      </c>
    </row>
    <row r="87" spans="1:3" x14ac:dyDescent="0.2">
      <c r="A87" s="5">
        <v>91.653302586204887</v>
      </c>
      <c r="B87" s="20">
        <f t="shared" si="12"/>
        <v>3</v>
      </c>
      <c r="C87" s="7">
        <v>1</v>
      </c>
    </row>
    <row r="88" spans="1:3" x14ac:dyDescent="0.2">
      <c r="A88" s="5">
        <v>91.791404939067505</v>
      </c>
      <c r="B88" s="20">
        <f t="shared" si="12"/>
        <v>3</v>
      </c>
      <c r="C88" s="7">
        <v>1</v>
      </c>
    </row>
    <row r="89" spans="1:3" x14ac:dyDescent="0.2">
      <c r="A89" s="5">
        <v>92.040821944070188</v>
      </c>
      <c r="B89" s="20">
        <f t="shared" si="12"/>
        <v>3</v>
      </c>
      <c r="C89" s="7">
        <v>0</v>
      </c>
    </row>
    <row r="90" spans="1:3" x14ac:dyDescent="0.2">
      <c r="A90" s="5">
        <v>92.053855975473226</v>
      </c>
      <c r="B90" s="20">
        <f t="shared" si="12"/>
        <v>3</v>
      </c>
      <c r="C90" s="7">
        <v>0</v>
      </c>
    </row>
    <row r="91" spans="1:3" x14ac:dyDescent="0.2">
      <c r="A91" s="5">
        <v>92.231543829473438</v>
      </c>
      <c r="B91" s="20">
        <f t="shared" si="12"/>
        <v>3</v>
      </c>
      <c r="C91" s="7">
        <v>1</v>
      </c>
    </row>
    <row r="92" spans="1:3" x14ac:dyDescent="0.2">
      <c r="A92" s="5">
        <v>92.397140670920777</v>
      </c>
      <c r="B92" s="20">
        <f t="shared" si="12"/>
        <v>3</v>
      </c>
      <c r="C92" s="7">
        <v>0</v>
      </c>
    </row>
    <row r="93" spans="1:3" x14ac:dyDescent="0.2">
      <c r="A93" s="5">
        <v>92.485240923076276</v>
      </c>
      <c r="B93" s="20">
        <f t="shared" si="12"/>
        <v>3</v>
      </c>
      <c r="C93" s="7">
        <v>1</v>
      </c>
    </row>
    <row r="94" spans="1:3" x14ac:dyDescent="0.2">
      <c r="A94" s="5">
        <v>92.743101079699755</v>
      </c>
      <c r="B94" s="20">
        <f t="shared" si="12"/>
        <v>3</v>
      </c>
      <c r="C94" s="7">
        <v>0</v>
      </c>
    </row>
    <row r="95" spans="1:3" x14ac:dyDescent="0.2">
      <c r="A95" s="5">
        <v>92.871212017305638</v>
      </c>
      <c r="B95" s="20">
        <f t="shared" si="12"/>
        <v>3</v>
      </c>
      <c r="C95" s="7">
        <v>0</v>
      </c>
    </row>
    <row r="96" spans="1:3" x14ac:dyDescent="0.2">
      <c r="A96" s="5">
        <v>93.038680780603684</v>
      </c>
      <c r="B96" s="20">
        <f t="shared" si="12"/>
        <v>3</v>
      </c>
      <c r="C96" s="7">
        <v>1</v>
      </c>
    </row>
    <row r="97" spans="1:3" x14ac:dyDescent="0.2">
      <c r="A97" s="5">
        <v>93.071682588728905</v>
      </c>
      <c r="B97" s="20">
        <f t="shared" si="12"/>
        <v>3</v>
      </c>
      <c r="C97" s="7">
        <v>1</v>
      </c>
    </row>
    <row r="98" spans="1:3" x14ac:dyDescent="0.2">
      <c r="A98" s="5">
        <v>93.33924163946034</v>
      </c>
      <c r="B98" s="20">
        <f t="shared" si="12"/>
        <v>3</v>
      </c>
      <c r="C98" s="7">
        <v>0</v>
      </c>
    </row>
    <row r="99" spans="1:3" x14ac:dyDescent="0.2">
      <c r="A99" s="5">
        <v>93.411360786049343</v>
      </c>
      <c r="B99" s="20">
        <f t="shared" si="12"/>
        <v>3</v>
      </c>
      <c r="C99" s="7">
        <v>0</v>
      </c>
    </row>
    <row r="100" spans="1:3" x14ac:dyDescent="0.2">
      <c r="A100" s="5">
        <v>93.508168257068064</v>
      </c>
      <c r="B100" s="20">
        <f t="shared" si="12"/>
        <v>3</v>
      </c>
      <c r="C100" s="7">
        <v>0</v>
      </c>
    </row>
    <row r="101" spans="1:3" x14ac:dyDescent="0.2">
      <c r="A101" s="5">
        <v>93.713435981397083</v>
      </c>
      <c r="B101" s="20">
        <f t="shared" si="12"/>
        <v>3</v>
      </c>
      <c r="C101" s="7">
        <v>0</v>
      </c>
    </row>
    <row r="102" spans="1:3" x14ac:dyDescent="0.2">
      <c r="A102" s="5">
        <v>93.839749075761901</v>
      </c>
      <c r="B102" s="20">
        <f t="shared" si="12"/>
        <v>3</v>
      </c>
      <c r="C102" s="7">
        <v>1</v>
      </c>
    </row>
    <row r="103" spans="1:3" x14ac:dyDescent="0.2">
      <c r="A103" s="5">
        <v>93.991980663486501</v>
      </c>
      <c r="B103" s="20">
        <f t="shared" si="12"/>
        <v>3</v>
      </c>
      <c r="C103" s="7">
        <v>1</v>
      </c>
    </row>
    <row r="104" spans="1:3" x14ac:dyDescent="0.2">
      <c r="A104" s="5">
        <v>94.145479219288688</v>
      </c>
      <c r="B104" s="20">
        <f t="shared" si="12"/>
        <v>3</v>
      </c>
      <c r="C104" s="7">
        <v>0</v>
      </c>
    </row>
    <row r="105" spans="1:3" x14ac:dyDescent="0.2">
      <c r="A105" s="5">
        <v>94.288662017671555</v>
      </c>
      <c r="B105" s="20">
        <f t="shared" si="12"/>
        <v>3</v>
      </c>
      <c r="C105" s="7">
        <v>1</v>
      </c>
    </row>
    <row r="106" spans="1:3" x14ac:dyDescent="0.2">
      <c r="A106" s="5">
        <v>94.414526929962662</v>
      </c>
      <c r="B106" s="20">
        <f t="shared" si="12"/>
        <v>3</v>
      </c>
      <c r="C106" s="7">
        <v>1</v>
      </c>
    </row>
    <row r="107" spans="1:3" x14ac:dyDescent="0.2">
      <c r="A107" s="5">
        <v>94.503669705336648</v>
      </c>
      <c r="B107" s="20">
        <f t="shared" si="12"/>
        <v>3</v>
      </c>
      <c r="C107" s="7">
        <v>1</v>
      </c>
    </row>
    <row r="108" spans="1:3" x14ac:dyDescent="0.2">
      <c r="A108" s="5">
        <v>94.696141790646706</v>
      </c>
      <c r="B108" s="20">
        <f t="shared" si="12"/>
        <v>3</v>
      </c>
      <c r="C108" s="7">
        <v>1</v>
      </c>
    </row>
    <row r="109" spans="1:3" x14ac:dyDescent="0.2">
      <c r="A109" s="5">
        <v>94.82297845395685</v>
      </c>
      <c r="B109" s="20">
        <f t="shared" si="12"/>
        <v>3</v>
      </c>
      <c r="C109" s="7">
        <v>0</v>
      </c>
    </row>
    <row r="110" spans="1:3" x14ac:dyDescent="0.2">
      <c r="A110" s="5">
        <v>94.936250642441181</v>
      </c>
      <c r="B110" s="20">
        <f t="shared" si="12"/>
        <v>3</v>
      </c>
      <c r="C110" s="7">
        <v>1</v>
      </c>
    </row>
    <row r="111" spans="1:3" x14ac:dyDescent="0.2">
      <c r="A111" s="5">
        <v>95.063651914654315</v>
      </c>
      <c r="B111" s="20">
        <f t="shared" si="12"/>
        <v>4</v>
      </c>
      <c r="C111" s="7">
        <v>1</v>
      </c>
    </row>
    <row r="112" spans="1:3" x14ac:dyDescent="0.2">
      <c r="A112" s="5">
        <v>95.124446200326403</v>
      </c>
      <c r="B112" s="20">
        <f t="shared" si="12"/>
        <v>4</v>
      </c>
      <c r="C112" s="7">
        <v>0</v>
      </c>
    </row>
    <row r="113" spans="1:3" x14ac:dyDescent="0.2">
      <c r="A113" s="5">
        <v>95.298068283111164</v>
      </c>
      <c r="B113" s="20">
        <f t="shared" si="12"/>
        <v>4</v>
      </c>
      <c r="C113" s="7">
        <v>1</v>
      </c>
    </row>
    <row r="114" spans="1:3" x14ac:dyDescent="0.2">
      <c r="A114" s="5">
        <v>95.421228950570224</v>
      </c>
      <c r="B114" s="20">
        <f t="shared" si="12"/>
        <v>4</v>
      </c>
      <c r="C114" s="7">
        <v>1</v>
      </c>
    </row>
    <row r="115" spans="1:3" x14ac:dyDescent="0.2">
      <c r="A115" s="5">
        <v>95.522070077642553</v>
      </c>
      <c r="B115" s="20">
        <f t="shared" si="12"/>
        <v>4</v>
      </c>
      <c r="C115" s="7">
        <v>1</v>
      </c>
    </row>
    <row r="116" spans="1:3" x14ac:dyDescent="0.2">
      <c r="A116" s="5">
        <v>95.750935692594538</v>
      </c>
      <c r="B116" s="20">
        <f t="shared" si="12"/>
        <v>4</v>
      </c>
      <c r="C116" s="7">
        <v>1</v>
      </c>
    </row>
    <row r="117" spans="1:3" x14ac:dyDescent="0.2">
      <c r="A117" s="5">
        <v>95.863328069787713</v>
      </c>
      <c r="B117" s="20">
        <f t="shared" si="12"/>
        <v>4</v>
      </c>
      <c r="C117" s="7">
        <v>0</v>
      </c>
    </row>
    <row r="118" spans="1:3" x14ac:dyDescent="0.2">
      <c r="A118" s="5">
        <v>95.96980601257377</v>
      </c>
      <c r="B118" s="20">
        <f t="shared" si="12"/>
        <v>4</v>
      </c>
      <c r="C118" s="7">
        <v>0</v>
      </c>
    </row>
    <row r="119" spans="1:3" x14ac:dyDescent="0.2">
      <c r="A119" s="5">
        <v>96.087541882695291</v>
      </c>
      <c r="B119" s="20">
        <f t="shared" si="12"/>
        <v>4</v>
      </c>
      <c r="C119" s="7">
        <v>1</v>
      </c>
    </row>
    <row r="120" spans="1:3" x14ac:dyDescent="0.2">
      <c r="A120" s="5">
        <v>96.271715637240732</v>
      </c>
      <c r="B120" s="20">
        <f t="shared" si="12"/>
        <v>4</v>
      </c>
      <c r="C120" s="7">
        <v>1</v>
      </c>
    </row>
    <row r="121" spans="1:3" x14ac:dyDescent="0.2">
      <c r="A121" s="5">
        <v>96.385576358964173</v>
      </c>
      <c r="B121" s="20">
        <f t="shared" si="12"/>
        <v>4</v>
      </c>
      <c r="C121" s="7">
        <v>1</v>
      </c>
    </row>
    <row r="122" spans="1:3" x14ac:dyDescent="0.2">
      <c r="A122" s="5">
        <v>96.449372043540251</v>
      </c>
      <c r="B122" s="20">
        <f t="shared" si="12"/>
        <v>4</v>
      </c>
      <c r="C122" s="7">
        <v>0</v>
      </c>
    </row>
    <row r="123" spans="1:3" x14ac:dyDescent="0.2">
      <c r="A123" s="5">
        <v>96.58104313142789</v>
      </c>
      <c r="B123" s="20">
        <f t="shared" si="12"/>
        <v>4</v>
      </c>
      <c r="C123" s="7">
        <v>1</v>
      </c>
    </row>
    <row r="124" spans="1:3" x14ac:dyDescent="0.2">
      <c r="A124" s="5">
        <v>96.752858472191974</v>
      </c>
      <c r="B124" s="20">
        <f t="shared" si="12"/>
        <v>4</v>
      </c>
      <c r="C124" s="7">
        <v>1</v>
      </c>
    </row>
    <row r="125" spans="1:3" x14ac:dyDescent="0.2">
      <c r="A125" s="5">
        <v>96.835924984128667</v>
      </c>
      <c r="B125" s="20">
        <f t="shared" si="12"/>
        <v>4</v>
      </c>
      <c r="C125" s="7">
        <v>1</v>
      </c>
    </row>
    <row r="126" spans="1:3" x14ac:dyDescent="0.2">
      <c r="A126" s="5">
        <v>96.942784400382237</v>
      </c>
      <c r="B126" s="20">
        <f t="shared" si="12"/>
        <v>4</v>
      </c>
      <c r="C126" s="7">
        <v>1</v>
      </c>
    </row>
    <row r="127" spans="1:3" x14ac:dyDescent="0.2">
      <c r="A127" s="5">
        <v>97.0379311643905</v>
      </c>
      <c r="B127" s="20">
        <f t="shared" si="12"/>
        <v>4</v>
      </c>
      <c r="C127" s="7">
        <v>1</v>
      </c>
    </row>
    <row r="128" spans="1:3" x14ac:dyDescent="0.2">
      <c r="A128" s="5">
        <v>97.245777450616004</v>
      </c>
      <c r="B128" s="20">
        <f t="shared" si="12"/>
        <v>4</v>
      </c>
      <c r="C128" s="7">
        <v>0</v>
      </c>
    </row>
    <row r="129" spans="1:3" x14ac:dyDescent="0.2">
      <c r="A129" s="5">
        <v>97.358270859542586</v>
      </c>
      <c r="B129" s="20">
        <f t="shared" si="12"/>
        <v>4</v>
      </c>
      <c r="C129" s="7">
        <v>1</v>
      </c>
    </row>
    <row r="130" spans="1:3" x14ac:dyDescent="0.2">
      <c r="A130" s="5">
        <v>97.52868773722976</v>
      </c>
      <c r="B130" s="20">
        <f t="shared" si="12"/>
        <v>4</v>
      </c>
      <c r="C130" s="7">
        <v>1</v>
      </c>
    </row>
    <row r="131" spans="1:3" x14ac:dyDescent="0.2">
      <c r="A131" s="5">
        <v>97.601560925327433</v>
      </c>
      <c r="B131" s="20">
        <f t="shared" ref="B131:B194" si="13">VLOOKUP(A131,L$3:M$10,2)</f>
        <v>4</v>
      </c>
      <c r="C131" s="7">
        <v>0</v>
      </c>
    </row>
    <row r="132" spans="1:3" x14ac:dyDescent="0.2">
      <c r="A132" s="5">
        <v>97.699700418705063</v>
      </c>
      <c r="B132" s="20">
        <f t="shared" si="13"/>
        <v>4</v>
      </c>
      <c r="C132" s="7">
        <v>1</v>
      </c>
    </row>
    <row r="133" spans="1:3" x14ac:dyDescent="0.2">
      <c r="A133" s="5">
        <v>97.813653313187601</v>
      </c>
      <c r="B133" s="20">
        <f t="shared" si="13"/>
        <v>4</v>
      </c>
      <c r="C133" s="7">
        <v>0</v>
      </c>
    </row>
    <row r="134" spans="1:3" x14ac:dyDescent="0.2">
      <c r="A134" s="5">
        <v>97.971511946077129</v>
      </c>
      <c r="B134" s="20">
        <f t="shared" si="13"/>
        <v>4</v>
      </c>
      <c r="C134" s="7">
        <v>1</v>
      </c>
    </row>
    <row r="135" spans="1:3" x14ac:dyDescent="0.2">
      <c r="A135" s="5">
        <v>98.037761327902643</v>
      </c>
      <c r="B135" s="20">
        <f t="shared" si="13"/>
        <v>4</v>
      </c>
      <c r="C135" s="7">
        <v>0</v>
      </c>
    </row>
    <row r="136" spans="1:3" x14ac:dyDescent="0.2">
      <c r="A136" s="5">
        <v>98.165806964205728</v>
      </c>
      <c r="B136" s="20">
        <f t="shared" si="13"/>
        <v>4</v>
      </c>
      <c r="C136" s="7">
        <v>0</v>
      </c>
    </row>
    <row r="137" spans="1:3" x14ac:dyDescent="0.2">
      <c r="A137" s="5">
        <v>98.36667524966964</v>
      </c>
      <c r="B137" s="20">
        <f t="shared" si="13"/>
        <v>4</v>
      </c>
      <c r="C137" s="7">
        <v>0</v>
      </c>
    </row>
    <row r="138" spans="1:3" x14ac:dyDescent="0.2">
      <c r="A138" s="5">
        <v>98.375083991750415</v>
      </c>
      <c r="B138" s="20">
        <f t="shared" si="13"/>
        <v>4</v>
      </c>
      <c r="C138" s="7">
        <v>0</v>
      </c>
    </row>
    <row r="139" spans="1:3" x14ac:dyDescent="0.2">
      <c r="A139" s="5">
        <v>98.5467120320574</v>
      </c>
      <c r="B139" s="20">
        <f t="shared" si="13"/>
        <v>4</v>
      </c>
      <c r="C139" s="7">
        <v>0</v>
      </c>
    </row>
    <row r="140" spans="1:3" x14ac:dyDescent="0.2">
      <c r="A140" s="5">
        <v>98.644959470847695</v>
      </c>
      <c r="B140" s="20">
        <f t="shared" si="13"/>
        <v>4</v>
      </c>
      <c r="C140" s="7">
        <v>0</v>
      </c>
    </row>
    <row r="141" spans="1:3" x14ac:dyDescent="0.2">
      <c r="A141" s="5">
        <v>98.814623511375061</v>
      </c>
      <c r="B141" s="20">
        <f t="shared" si="13"/>
        <v>4</v>
      </c>
      <c r="C141" s="7">
        <v>0</v>
      </c>
    </row>
    <row r="142" spans="1:3" x14ac:dyDescent="0.2">
      <c r="A142" s="5">
        <v>98.947223351660909</v>
      </c>
      <c r="B142" s="20">
        <f t="shared" si="13"/>
        <v>4</v>
      </c>
      <c r="C142" s="7">
        <v>1</v>
      </c>
    </row>
    <row r="143" spans="1:3" x14ac:dyDescent="0.2">
      <c r="A143" s="5">
        <v>98.975098711575583</v>
      </c>
      <c r="B143" s="20">
        <f t="shared" si="13"/>
        <v>4</v>
      </c>
      <c r="C143" s="7">
        <v>0</v>
      </c>
    </row>
    <row r="144" spans="1:3" x14ac:dyDescent="0.2">
      <c r="A144" s="5">
        <v>99.165117112203973</v>
      </c>
      <c r="B144" s="20">
        <f t="shared" si="13"/>
        <v>4</v>
      </c>
      <c r="C144" s="7">
        <v>0</v>
      </c>
    </row>
    <row r="145" spans="1:3" x14ac:dyDescent="0.2">
      <c r="A145" s="5">
        <v>99.274603210890632</v>
      </c>
      <c r="B145" s="20">
        <f t="shared" si="13"/>
        <v>4</v>
      </c>
      <c r="C145" s="7">
        <v>1</v>
      </c>
    </row>
    <row r="146" spans="1:3" x14ac:dyDescent="0.2">
      <c r="A146" s="5">
        <v>99.391989626214027</v>
      </c>
      <c r="B146" s="20">
        <f t="shared" si="13"/>
        <v>4</v>
      </c>
      <c r="C146" s="7">
        <v>1</v>
      </c>
    </row>
    <row r="147" spans="1:3" x14ac:dyDescent="0.2">
      <c r="A147" s="5">
        <v>99.492319239214481</v>
      </c>
      <c r="B147" s="20">
        <f t="shared" si="13"/>
        <v>4</v>
      </c>
      <c r="C147" s="7">
        <v>0</v>
      </c>
    </row>
    <row r="148" spans="1:3" x14ac:dyDescent="0.2">
      <c r="A148" s="5">
        <v>99.589811999577151</v>
      </c>
      <c r="B148" s="20">
        <f t="shared" si="13"/>
        <v>4</v>
      </c>
      <c r="C148" s="7">
        <v>1</v>
      </c>
    </row>
    <row r="149" spans="1:3" x14ac:dyDescent="0.2">
      <c r="A149" s="5">
        <v>99.756871988530889</v>
      </c>
      <c r="B149" s="20">
        <f t="shared" si="13"/>
        <v>4</v>
      </c>
      <c r="C149" s="7">
        <v>1</v>
      </c>
    </row>
    <row r="150" spans="1:3" x14ac:dyDescent="0.2">
      <c r="A150" s="5">
        <v>99.869798113923039</v>
      </c>
      <c r="B150" s="20">
        <f t="shared" si="13"/>
        <v>4</v>
      </c>
      <c r="C150" s="7">
        <v>0</v>
      </c>
    </row>
    <row r="151" spans="1:3" x14ac:dyDescent="0.2">
      <c r="A151" s="5">
        <v>99.99743069472396</v>
      </c>
      <c r="B151" s="20">
        <f t="shared" si="13"/>
        <v>4</v>
      </c>
      <c r="C151" s="7">
        <v>1</v>
      </c>
    </row>
    <row r="152" spans="1:3" x14ac:dyDescent="0.2">
      <c r="A152" s="5">
        <v>100.09597220481649</v>
      </c>
      <c r="B152" s="20">
        <f t="shared" si="13"/>
        <v>4</v>
      </c>
      <c r="C152" s="7">
        <v>0</v>
      </c>
    </row>
    <row r="153" spans="1:3" x14ac:dyDescent="0.2">
      <c r="A153" s="5">
        <v>100.2229176098234</v>
      </c>
      <c r="B153" s="20">
        <f t="shared" si="13"/>
        <v>4</v>
      </c>
      <c r="C153" s="7">
        <v>1</v>
      </c>
    </row>
    <row r="154" spans="1:3" x14ac:dyDescent="0.2">
      <c r="A154" s="5">
        <v>100.30471724965211</v>
      </c>
      <c r="B154" s="20">
        <f t="shared" si="13"/>
        <v>4</v>
      </c>
      <c r="C154" s="7">
        <v>1</v>
      </c>
    </row>
    <row r="155" spans="1:3" x14ac:dyDescent="0.2">
      <c r="A155" s="5">
        <v>100.41549138324558</v>
      </c>
      <c r="B155" s="20">
        <f t="shared" si="13"/>
        <v>4</v>
      </c>
      <c r="C155" s="7">
        <v>1</v>
      </c>
    </row>
    <row r="156" spans="1:3" x14ac:dyDescent="0.2">
      <c r="A156" s="5">
        <v>100.52698859251839</v>
      </c>
      <c r="B156" s="20">
        <f t="shared" si="13"/>
        <v>4</v>
      </c>
      <c r="C156" s="7">
        <v>1</v>
      </c>
    </row>
    <row r="157" spans="1:3" x14ac:dyDescent="0.2">
      <c r="A157" s="5">
        <v>100.64719795761511</v>
      </c>
      <c r="B157" s="20">
        <f t="shared" si="13"/>
        <v>4</v>
      </c>
      <c r="C157" s="7">
        <v>0</v>
      </c>
    </row>
    <row r="158" spans="1:3" x14ac:dyDescent="0.2">
      <c r="A158" s="5">
        <v>100.76126784738209</v>
      </c>
      <c r="B158" s="20">
        <f t="shared" si="13"/>
        <v>4</v>
      </c>
      <c r="C158" s="7">
        <v>0</v>
      </c>
    </row>
    <row r="159" spans="1:3" x14ac:dyDescent="0.2">
      <c r="A159" s="5">
        <v>100.82622941750046</v>
      </c>
      <c r="B159" s="20">
        <f t="shared" si="13"/>
        <v>4</v>
      </c>
      <c r="C159" s="7">
        <v>0</v>
      </c>
    </row>
    <row r="160" spans="1:3" x14ac:dyDescent="0.2">
      <c r="A160" s="5">
        <v>100.92451918594026</v>
      </c>
      <c r="B160" s="20">
        <f t="shared" si="13"/>
        <v>4</v>
      </c>
      <c r="C160" s="7">
        <v>0</v>
      </c>
    </row>
    <row r="161" spans="1:3" x14ac:dyDescent="0.2">
      <c r="A161" s="5">
        <v>101.10782444024193</v>
      </c>
      <c r="B161" s="20">
        <f t="shared" si="13"/>
        <v>4</v>
      </c>
      <c r="C161" s="7">
        <v>0</v>
      </c>
    </row>
    <row r="162" spans="1:3" x14ac:dyDescent="0.2">
      <c r="A162" s="5">
        <v>101.20324318759447</v>
      </c>
      <c r="B162" s="20">
        <f t="shared" si="13"/>
        <v>4</v>
      </c>
      <c r="C162" s="7">
        <v>0</v>
      </c>
    </row>
    <row r="163" spans="1:3" x14ac:dyDescent="0.2">
      <c r="A163" s="5">
        <v>101.36718327276238</v>
      </c>
      <c r="B163" s="20">
        <f t="shared" si="13"/>
        <v>4</v>
      </c>
      <c r="C163" s="7">
        <v>0</v>
      </c>
    </row>
    <row r="164" spans="1:3" x14ac:dyDescent="0.2">
      <c r="A164" s="5">
        <v>101.48872132149523</v>
      </c>
      <c r="B164" s="20">
        <f t="shared" si="13"/>
        <v>4</v>
      </c>
      <c r="C164" s="7">
        <v>0</v>
      </c>
    </row>
    <row r="165" spans="1:3" x14ac:dyDescent="0.2">
      <c r="A165" s="5">
        <v>101.59314563034658</v>
      </c>
      <c r="B165" s="20">
        <f t="shared" si="13"/>
        <v>4</v>
      </c>
      <c r="C165" s="7">
        <v>0</v>
      </c>
    </row>
    <row r="166" spans="1:3" x14ac:dyDescent="0.2">
      <c r="A166" s="5">
        <v>101.67955815462864</v>
      </c>
      <c r="B166" s="20">
        <f t="shared" si="13"/>
        <v>4</v>
      </c>
      <c r="C166" s="7">
        <v>1</v>
      </c>
    </row>
    <row r="167" spans="1:3" x14ac:dyDescent="0.2">
      <c r="A167" s="5">
        <v>101.82945932757261</v>
      </c>
      <c r="B167" s="20">
        <f t="shared" si="13"/>
        <v>4</v>
      </c>
      <c r="C167" s="7">
        <v>1</v>
      </c>
    </row>
    <row r="168" spans="1:3" x14ac:dyDescent="0.2">
      <c r="A168" s="5">
        <v>101.97325546672144</v>
      </c>
      <c r="B168" s="20">
        <f t="shared" si="13"/>
        <v>4</v>
      </c>
      <c r="C168" s="7">
        <v>1</v>
      </c>
    </row>
    <row r="169" spans="1:3" x14ac:dyDescent="0.2">
      <c r="A169" s="5">
        <v>102.04274644043522</v>
      </c>
      <c r="B169" s="20">
        <f t="shared" si="13"/>
        <v>4</v>
      </c>
      <c r="C169" s="7">
        <v>1</v>
      </c>
    </row>
    <row r="170" spans="1:3" x14ac:dyDescent="0.2">
      <c r="A170" s="5">
        <v>102.21012512135836</v>
      </c>
      <c r="B170" s="20">
        <f t="shared" si="13"/>
        <v>4</v>
      </c>
      <c r="C170" s="7">
        <v>1</v>
      </c>
    </row>
    <row r="171" spans="1:3" x14ac:dyDescent="0.2">
      <c r="A171" s="5">
        <v>102.25195221574712</v>
      </c>
      <c r="B171" s="20">
        <f t="shared" si="13"/>
        <v>4</v>
      </c>
      <c r="C171" s="7">
        <v>1</v>
      </c>
    </row>
    <row r="172" spans="1:3" x14ac:dyDescent="0.2">
      <c r="A172" s="5">
        <v>102.44583146850131</v>
      </c>
      <c r="B172" s="20">
        <f t="shared" si="13"/>
        <v>4</v>
      </c>
      <c r="C172" s="7">
        <v>0</v>
      </c>
    </row>
    <row r="173" spans="1:3" x14ac:dyDescent="0.2">
      <c r="A173" s="5">
        <v>102.55908617454344</v>
      </c>
      <c r="B173" s="20">
        <f t="shared" si="13"/>
        <v>4</v>
      </c>
      <c r="C173" s="7">
        <v>0</v>
      </c>
    </row>
    <row r="174" spans="1:3" x14ac:dyDescent="0.2">
      <c r="A174" s="5">
        <v>102.62909759303321</v>
      </c>
      <c r="B174" s="20">
        <f t="shared" si="13"/>
        <v>4</v>
      </c>
      <c r="C174" s="7">
        <v>1</v>
      </c>
    </row>
    <row r="175" spans="1:3" x14ac:dyDescent="0.2">
      <c r="A175" s="5">
        <v>102.74972971832499</v>
      </c>
      <c r="B175" s="20">
        <f t="shared" si="13"/>
        <v>4</v>
      </c>
      <c r="C175" s="7">
        <v>0</v>
      </c>
    </row>
    <row r="176" spans="1:3" x14ac:dyDescent="0.2">
      <c r="A176" s="5">
        <v>102.93431489629384</v>
      </c>
      <c r="B176" s="20">
        <f t="shared" si="13"/>
        <v>4</v>
      </c>
      <c r="C176" s="7">
        <v>0</v>
      </c>
    </row>
    <row r="177" spans="1:3" x14ac:dyDescent="0.2">
      <c r="A177" s="5">
        <v>102.99249262568645</v>
      </c>
      <c r="B177" s="20">
        <f t="shared" si="13"/>
        <v>4</v>
      </c>
      <c r="C177" s="7">
        <v>0</v>
      </c>
    </row>
    <row r="178" spans="1:3" x14ac:dyDescent="0.2">
      <c r="A178" s="5">
        <v>103.20882286910289</v>
      </c>
      <c r="B178" s="20">
        <f t="shared" si="13"/>
        <v>4</v>
      </c>
      <c r="C178" s="7">
        <v>1</v>
      </c>
    </row>
    <row r="179" spans="1:3" x14ac:dyDescent="0.2">
      <c r="A179" s="5">
        <v>103.29258053888879</v>
      </c>
      <c r="B179" s="20">
        <f t="shared" si="13"/>
        <v>4</v>
      </c>
      <c r="C179" s="7">
        <v>0</v>
      </c>
    </row>
    <row r="180" spans="1:3" x14ac:dyDescent="0.2">
      <c r="A180" s="5">
        <v>103.3678419919588</v>
      </c>
      <c r="B180" s="20">
        <f t="shared" si="13"/>
        <v>4</v>
      </c>
      <c r="C180" s="7">
        <v>0</v>
      </c>
    </row>
    <row r="181" spans="1:3" x14ac:dyDescent="0.2">
      <c r="A181" s="5">
        <v>103.57823751607992</v>
      </c>
      <c r="B181" s="20">
        <f t="shared" si="13"/>
        <v>4</v>
      </c>
      <c r="C181" s="7">
        <v>0</v>
      </c>
    </row>
    <row r="182" spans="1:3" x14ac:dyDescent="0.2">
      <c r="A182" s="5">
        <v>103.69063780909642</v>
      </c>
      <c r="B182" s="20">
        <f t="shared" si="13"/>
        <v>4</v>
      </c>
      <c r="C182" s="7">
        <v>0</v>
      </c>
    </row>
    <row r="183" spans="1:3" x14ac:dyDescent="0.2">
      <c r="A183" s="5">
        <v>103.74374683041327</v>
      </c>
      <c r="B183" s="20">
        <f t="shared" si="13"/>
        <v>4</v>
      </c>
      <c r="C183" s="7">
        <v>0</v>
      </c>
    </row>
    <row r="184" spans="1:3" x14ac:dyDescent="0.2">
      <c r="A184" s="5">
        <v>103.92836133184193</v>
      </c>
      <c r="B184" s="20">
        <f t="shared" si="13"/>
        <v>4</v>
      </c>
      <c r="C184" s="7">
        <v>1</v>
      </c>
    </row>
    <row r="185" spans="1:3" x14ac:dyDescent="0.2">
      <c r="A185" s="5">
        <v>104.02497716792391</v>
      </c>
      <c r="B185" s="20">
        <f t="shared" si="13"/>
        <v>4</v>
      </c>
      <c r="C185" s="7">
        <v>0</v>
      </c>
    </row>
    <row r="186" spans="1:3" x14ac:dyDescent="0.2">
      <c r="A186" s="5">
        <v>104.12784126910176</v>
      </c>
      <c r="B186" s="20">
        <f t="shared" si="13"/>
        <v>4</v>
      </c>
      <c r="C186" s="7">
        <v>0</v>
      </c>
    </row>
    <row r="187" spans="1:3" x14ac:dyDescent="0.2">
      <c r="A187" s="5">
        <v>104.23281918158682</v>
      </c>
      <c r="B187" s="20">
        <f t="shared" si="13"/>
        <v>4</v>
      </c>
      <c r="C187" s="7">
        <v>1</v>
      </c>
    </row>
    <row r="188" spans="1:3" x14ac:dyDescent="0.2">
      <c r="A188" s="5">
        <v>104.38454929586152</v>
      </c>
      <c r="B188" s="20">
        <f t="shared" si="13"/>
        <v>4</v>
      </c>
      <c r="C188" s="7">
        <v>1</v>
      </c>
    </row>
    <row r="189" spans="1:3" x14ac:dyDescent="0.2">
      <c r="A189" s="5">
        <v>104.54441983334131</v>
      </c>
      <c r="B189" s="20">
        <f t="shared" si="13"/>
        <v>4</v>
      </c>
      <c r="C189" s="7">
        <v>0</v>
      </c>
    </row>
    <row r="190" spans="1:3" x14ac:dyDescent="0.2">
      <c r="A190" s="5">
        <v>104.67188194767465</v>
      </c>
      <c r="B190" s="20">
        <f t="shared" si="13"/>
        <v>4</v>
      </c>
      <c r="C190" s="7">
        <v>1</v>
      </c>
    </row>
    <row r="191" spans="1:3" x14ac:dyDescent="0.2">
      <c r="A191" s="5">
        <v>104.86535788373065</v>
      </c>
      <c r="B191" s="20">
        <f t="shared" si="13"/>
        <v>4</v>
      </c>
      <c r="C191" s="7">
        <v>1</v>
      </c>
    </row>
    <row r="192" spans="1:3" x14ac:dyDescent="0.2">
      <c r="A192" s="5">
        <v>104.90733026833152</v>
      </c>
      <c r="B192" s="20">
        <f t="shared" si="13"/>
        <v>4</v>
      </c>
      <c r="C192" s="7">
        <v>0</v>
      </c>
    </row>
    <row r="193" spans="1:3" x14ac:dyDescent="0.2">
      <c r="A193" s="5">
        <v>105.02156271696231</v>
      </c>
      <c r="B193" s="20">
        <f t="shared" si="13"/>
        <v>5</v>
      </c>
      <c r="C193" s="7">
        <v>1</v>
      </c>
    </row>
    <row r="194" spans="1:3" x14ac:dyDescent="0.2">
      <c r="A194" s="5">
        <v>105.22140603138332</v>
      </c>
      <c r="B194" s="20">
        <f t="shared" si="13"/>
        <v>5</v>
      </c>
      <c r="C194" s="7">
        <v>1</v>
      </c>
    </row>
    <row r="195" spans="1:3" x14ac:dyDescent="0.2">
      <c r="A195" s="5">
        <v>105.29602440577521</v>
      </c>
      <c r="B195" s="20">
        <f t="shared" ref="B195:B258" si="14">VLOOKUP(A195,L$3:M$10,2)</f>
        <v>5</v>
      </c>
      <c r="C195" s="7">
        <v>0</v>
      </c>
    </row>
    <row r="196" spans="1:3" x14ac:dyDescent="0.2">
      <c r="A196" s="5">
        <v>105.4841177193167</v>
      </c>
      <c r="B196" s="20">
        <f t="shared" si="14"/>
        <v>5</v>
      </c>
      <c r="C196" s="7">
        <v>1</v>
      </c>
    </row>
    <row r="197" spans="1:3" x14ac:dyDescent="0.2">
      <c r="A197" s="5">
        <v>105.59478963567972</v>
      </c>
      <c r="B197" s="20">
        <f t="shared" si="14"/>
        <v>5</v>
      </c>
      <c r="C197" s="7">
        <v>1</v>
      </c>
    </row>
    <row r="198" spans="1:3" x14ac:dyDescent="0.2">
      <c r="A198" s="5">
        <v>105.71282535600454</v>
      </c>
      <c r="B198" s="20">
        <f t="shared" si="14"/>
        <v>5</v>
      </c>
      <c r="C198" s="7">
        <v>0</v>
      </c>
    </row>
    <row r="199" spans="1:3" x14ac:dyDescent="0.2">
      <c r="A199" s="5">
        <v>105.93020686476896</v>
      </c>
      <c r="B199" s="20">
        <f t="shared" si="14"/>
        <v>5</v>
      </c>
      <c r="C199" s="7">
        <v>0</v>
      </c>
    </row>
    <row r="200" spans="1:3" x14ac:dyDescent="0.2">
      <c r="A200" s="5">
        <v>106.08608484280234</v>
      </c>
      <c r="B200" s="20">
        <f t="shared" si="14"/>
        <v>5</v>
      </c>
      <c r="C200" s="7">
        <v>0</v>
      </c>
    </row>
    <row r="201" spans="1:3" x14ac:dyDescent="0.2">
      <c r="A201" s="5">
        <v>106.15429769877605</v>
      </c>
      <c r="B201" s="20">
        <f t="shared" si="14"/>
        <v>5</v>
      </c>
      <c r="C201" s="7">
        <v>1</v>
      </c>
    </row>
    <row r="202" spans="1:3" x14ac:dyDescent="0.2">
      <c r="A202" s="5">
        <v>106.24692068468684</v>
      </c>
      <c r="B202" s="20">
        <f t="shared" si="14"/>
        <v>5</v>
      </c>
      <c r="C202" s="7">
        <v>1</v>
      </c>
    </row>
    <row r="203" spans="1:3" x14ac:dyDescent="0.2">
      <c r="A203" s="5">
        <v>106.387365446839</v>
      </c>
      <c r="B203" s="20">
        <f t="shared" si="14"/>
        <v>5</v>
      </c>
      <c r="C203" s="7">
        <v>1</v>
      </c>
    </row>
    <row r="204" spans="1:3" x14ac:dyDescent="0.2">
      <c r="A204" s="5">
        <v>106.58700881924666</v>
      </c>
      <c r="B204" s="20">
        <f t="shared" si="14"/>
        <v>5</v>
      </c>
      <c r="C204" s="7">
        <v>0</v>
      </c>
    </row>
    <row r="205" spans="1:3" x14ac:dyDescent="0.2">
      <c r="A205" s="5">
        <v>106.77170554332139</v>
      </c>
      <c r="B205" s="20">
        <f t="shared" si="14"/>
        <v>5</v>
      </c>
      <c r="C205" s="7">
        <v>0</v>
      </c>
    </row>
    <row r="206" spans="1:3" x14ac:dyDescent="0.2">
      <c r="A206" s="5">
        <v>106.91427831561217</v>
      </c>
      <c r="B206" s="20">
        <f t="shared" si="14"/>
        <v>5</v>
      </c>
      <c r="C206" s="7">
        <v>1</v>
      </c>
    </row>
    <row r="207" spans="1:3" x14ac:dyDescent="0.2">
      <c r="A207" s="5">
        <v>106.99083990368383</v>
      </c>
      <c r="B207" s="20">
        <f t="shared" si="14"/>
        <v>5</v>
      </c>
      <c r="C207" s="7">
        <v>0</v>
      </c>
    </row>
    <row r="208" spans="1:3" x14ac:dyDescent="0.2">
      <c r="A208" s="5">
        <v>107.10998121677451</v>
      </c>
      <c r="B208" s="20">
        <f t="shared" si="14"/>
        <v>5</v>
      </c>
      <c r="C208" s="7">
        <v>1</v>
      </c>
    </row>
    <row r="209" spans="1:3" x14ac:dyDescent="0.2">
      <c r="A209" s="5">
        <v>107.35924090426437</v>
      </c>
      <c r="B209" s="20">
        <f t="shared" si="14"/>
        <v>5</v>
      </c>
      <c r="C209" s="7">
        <v>0</v>
      </c>
    </row>
    <row r="210" spans="1:3" x14ac:dyDescent="0.2">
      <c r="A210" s="5">
        <v>107.39018550395778</v>
      </c>
      <c r="B210" s="20">
        <f t="shared" si="14"/>
        <v>5</v>
      </c>
      <c r="C210" s="7">
        <v>0</v>
      </c>
    </row>
    <row r="211" spans="1:3" x14ac:dyDescent="0.2">
      <c r="A211" s="5">
        <v>107.63431868070256</v>
      </c>
      <c r="B211" s="20">
        <f t="shared" si="14"/>
        <v>5</v>
      </c>
      <c r="C211" s="7">
        <v>0</v>
      </c>
    </row>
    <row r="212" spans="1:3" x14ac:dyDescent="0.2">
      <c r="A212" s="5">
        <v>107.72711611729633</v>
      </c>
      <c r="B212" s="20">
        <f t="shared" si="14"/>
        <v>5</v>
      </c>
      <c r="C212" s="7">
        <v>0</v>
      </c>
    </row>
    <row r="213" spans="1:3" x14ac:dyDescent="0.2">
      <c r="A213" s="5">
        <v>107.85764898060033</v>
      </c>
      <c r="B213" s="20">
        <f t="shared" si="14"/>
        <v>5</v>
      </c>
      <c r="C213" s="7">
        <v>0</v>
      </c>
    </row>
    <row r="214" spans="1:3" x14ac:dyDescent="0.2">
      <c r="A214" s="5">
        <v>108.06081643306365</v>
      </c>
      <c r="B214" s="20">
        <f t="shared" si="14"/>
        <v>5</v>
      </c>
      <c r="C214" s="7">
        <v>1</v>
      </c>
    </row>
    <row r="215" spans="1:3" x14ac:dyDescent="0.2">
      <c r="A215" s="5">
        <v>108.18672993215404</v>
      </c>
      <c r="B215" s="20">
        <f t="shared" si="14"/>
        <v>5</v>
      </c>
      <c r="C215" s="7">
        <v>0</v>
      </c>
    </row>
    <row r="216" spans="1:3" x14ac:dyDescent="0.2">
      <c r="A216" s="5">
        <v>108.35245560315612</v>
      </c>
      <c r="B216" s="20">
        <f t="shared" si="14"/>
        <v>5</v>
      </c>
      <c r="C216" s="7">
        <v>1</v>
      </c>
    </row>
    <row r="217" spans="1:3" x14ac:dyDescent="0.2">
      <c r="A217" s="5">
        <v>108.51439039985399</v>
      </c>
      <c r="B217" s="20">
        <f t="shared" si="14"/>
        <v>5</v>
      </c>
      <c r="C217" s="7">
        <v>1</v>
      </c>
    </row>
    <row r="218" spans="1:3" x14ac:dyDescent="0.2">
      <c r="A218" s="5">
        <v>108.60598507612798</v>
      </c>
      <c r="B218" s="20">
        <f t="shared" si="14"/>
        <v>5</v>
      </c>
      <c r="C218" s="7">
        <v>1</v>
      </c>
    </row>
    <row r="219" spans="1:3" x14ac:dyDescent="0.2">
      <c r="A219" s="5">
        <v>108.81546560341654</v>
      </c>
      <c r="B219" s="20">
        <f t="shared" si="14"/>
        <v>5</v>
      </c>
      <c r="C219" s="7">
        <v>0</v>
      </c>
    </row>
    <row r="220" spans="1:3" x14ac:dyDescent="0.2">
      <c r="A220" s="5">
        <v>108.88056668241208</v>
      </c>
      <c r="B220" s="20">
        <f t="shared" si="14"/>
        <v>5</v>
      </c>
      <c r="C220" s="7">
        <v>1</v>
      </c>
    </row>
    <row r="221" spans="1:3" x14ac:dyDescent="0.2">
      <c r="A221" s="5">
        <v>109.16162320419414</v>
      </c>
      <c r="B221" s="20">
        <f t="shared" si="14"/>
        <v>5</v>
      </c>
      <c r="C221" s="7">
        <v>1</v>
      </c>
    </row>
    <row r="222" spans="1:3" x14ac:dyDescent="0.2">
      <c r="A222" s="5">
        <v>109.31568499358517</v>
      </c>
      <c r="B222" s="20">
        <f t="shared" si="14"/>
        <v>5</v>
      </c>
      <c r="C222" s="7">
        <v>1</v>
      </c>
    </row>
    <row r="223" spans="1:3" x14ac:dyDescent="0.2">
      <c r="A223" s="5">
        <v>109.46258054244242</v>
      </c>
      <c r="B223" s="20">
        <f t="shared" si="14"/>
        <v>5</v>
      </c>
      <c r="C223" s="7">
        <v>1</v>
      </c>
    </row>
    <row r="224" spans="1:3" x14ac:dyDescent="0.2">
      <c r="A224" s="5">
        <v>109.56790591129364</v>
      </c>
      <c r="B224" s="20">
        <f t="shared" si="14"/>
        <v>5</v>
      </c>
      <c r="C224" s="7">
        <v>0</v>
      </c>
    </row>
    <row r="225" spans="1:3" x14ac:dyDescent="0.2">
      <c r="A225" s="5">
        <v>109.7076138800293</v>
      </c>
      <c r="B225" s="20">
        <f t="shared" si="14"/>
        <v>5</v>
      </c>
      <c r="C225" s="7">
        <v>0</v>
      </c>
    </row>
    <row r="226" spans="1:3" x14ac:dyDescent="0.2">
      <c r="A226" s="5">
        <v>109.80541258733393</v>
      </c>
      <c r="B226" s="20">
        <f t="shared" si="14"/>
        <v>5</v>
      </c>
      <c r="C226" s="7">
        <v>1</v>
      </c>
    </row>
    <row r="227" spans="1:3" x14ac:dyDescent="0.2">
      <c r="A227" s="5">
        <v>110.05364667183888</v>
      </c>
      <c r="B227" s="20">
        <f t="shared" si="14"/>
        <v>5</v>
      </c>
      <c r="C227" s="7">
        <v>0</v>
      </c>
    </row>
    <row r="228" spans="1:3" x14ac:dyDescent="0.2">
      <c r="A228" s="5">
        <v>110.13452588611607</v>
      </c>
      <c r="B228" s="20">
        <f t="shared" si="14"/>
        <v>5</v>
      </c>
      <c r="C228" s="7">
        <v>0</v>
      </c>
    </row>
    <row r="229" spans="1:3" x14ac:dyDescent="0.2">
      <c r="A229" s="5">
        <v>110.41954599958035</v>
      </c>
      <c r="B229" s="20">
        <f t="shared" si="14"/>
        <v>5</v>
      </c>
      <c r="C229" s="7">
        <v>1</v>
      </c>
    </row>
    <row r="230" spans="1:3" x14ac:dyDescent="0.2">
      <c r="A230" s="5">
        <v>110.58743322745954</v>
      </c>
      <c r="B230" s="20">
        <f t="shared" si="14"/>
        <v>5</v>
      </c>
      <c r="C230" s="7">
        <v>1</v>
      </c>
    </row>
    <row r="231" spans="1:3" x14ac:dyDescent="0.2">
      <c r="A231" s="5">
        <v>110.61031093713329</v>
      </c>
      <c r="B231" s="20">
        <f t="shared" si="14"/>
        <v>5</v>
      </c>
      <c r="C231" s="7">
        <v>0</v>
      </c>
    </row>
    <row r="232" spans="1:3" x14ac:dyDescent="0.2">
      <c r="A232" s="5">
        <v>110.84339921170253</v>
      </c>
      <c r="B232" s="20">
        <f t="shared" si="14"/>
        <v>5</v>
      </c>
      <c r="C232" s="7">
        <v>1</v>
      </c>
    </row>
    <row r="233" spans="1:3" x14ac:dyDescent="0.2">
      <c r="A233" s="5">
        <v>111.02041185324035</v>
      </c>
      <c r="B233" s="20">
        <f t="shared" si="14"/>
        <v>5</v>
      </c>
      <c r="C233" s="7">
        <v>0</v>
      </c>
    </row>
    <row r="234" spans="1:3" x14ac:dyDescent="0.2">
      <c r="A234" s="5">
        <v>111.24007388529313</v>
      </c>
      <c r="B234" s="20">
        <f t="shared" si="14"/>
        <v>5</v>
      </c>
      <c r="C234" s="7">
        <v>0</v>
      </c>
    </row>
    <row r="235" spans="1:3" x14ac:dyDescent="0.2">
      <c r="A235" s="5">
        <v>111.36886878768092</v>
      </c>
      <c r="B235" s="20">
        <f t="shared" si="14"/>
        <v>5</v>
      </c>
      <c r="C235" s="7">
        <v>1</v>
      </c>
    </row>
    <row r="236" spans="1:3" x14ac:dyDescent="0.2">
      <c r="A236" s="5">
        <v>111.51012542733491</v>
      </c>
      <c r="B236" s="20">
        <f t="shared" si="14"/>
        <v>5</v>
      </c>
      <c r="C236" s="7">
        <v>0</v>
      </c>
    </row>
    <row r="237" spans="1:3" x14ac:dyDescent="0.2">
      <c r="A237" s="5">
        <v>111.63476888312131</v>
      </c>
      <c r="B237" s="20">
        <f t="shared" si="14"/>
        <v>5</v>
      </c>
      <c r="C237" s="7">
        <v>1</v>
      </c>
    </row>
    <row r="238" spans="1:3" x14ac:dyDescent="0.2">
      <c r="A238" s="5">
        <v>111.81941616650057</v>
      </c>
      <c r="B238" s="20">
        <f t="shared" si="14"/>
        <v>5</v>
      </c>
      <c r="C238" s="7">
        <v>0</v>
      </c>
    </row>
    <row r="239" spans="1:3" x14ac:dyDescent="0.2">
      <c r="A239" s="5">
        <v>112.03183776159293</v>
      </c>
      <c r="B239" s="20">
        <f t="shared" si="14"/>
        <v>5</v>
      </c>
      <c r="C239" s="7">
        <v>1</v>
      </c>
    </row>
    <row r="240" spans="1:3" x14ac:dyDescent="0.2">
      <c r="A240" s="5">
        <v>112.29083251062841</v>
      </c>
      <c r="B240" s="20">
        <f t="shared" si="14"/>
        <v>5</v>
      </c>
      <c r="C240" s="7">
        <v>1</v>
      </c>
    </row>
    <row r="241" spans="1:3" x14ac:dyDescent="0.2">
      <c r="A241" s="5">
        <v>112.49565171711129</v>
      </c>
      <c r="B241" s="20">
        <f t="shared" si="14"/>
        <v>5</v>
      </c>
      <c r="C241" s="7">
        <v>0</v>
      </c>
    </row>
    <row r="242" spans="1:3" x14ac:dyDescent="0.2">
      <c r="A242" s="5">
        <v>112.63313576288107</v>
      </c>
      <c r="B242" s="20">
        <f t="shared" si="14"/>
        <v>5</v>
      </c>
      <c r="C242" s="7">
        <v>1</v>
      </c>
    </row>
    <row r="243" spans="1:3" x14ac:dyDescent="0.2">
      <c r="A243" s="5">
        <v>112.83039363426342</v>
      </c>
      <c r="B243" s="20">
        <f t="shared" si="14"/>
        <v>5</v>
      </c>
      <c r="C243" s="7">
        <v>0</v>
      </c>
    </row>
    <row r="244" spans="1:3" x14ac:dyDescent="0.2">
      <c r="A244" s="5">
        <v>112.8746397038235</v>
      </c>
      <c r="B244" s="20">
        <f t="shared" si="14"/>
        <v>5</v>
      </c>
      <c r="C244" s="7">
        <v>1</v>
      </c>
    </row>
    <row r="245" spans="1:3" x14ac:dyDescent="0.2">
      <c r="A245" s="5">
        <v>113.1687557952319</v>
      </c>
      <c r="B245" s="20">
        <f t="shared" si="14"/>
        <v>5</v>
      </c>
      <c r="C245" s="7">
        <v>0</v>
      </c>
    </row>
    <row r="246" spans="1:3" x14ac:dyDescent="0.2">
      <c r="A246" s="5">
        <v>113.38442980335219</v>
      </c>
      <c r="B246" s="20">
        <f t="shared" si="14"/>
        <v>5</v>
      </c>
      <c r="C246" s="7">
        <v>0</v>
      </c>
    </row>
    <row r="247" spans="1:3" x14ac:dyDescent="0.2">
      <c r="A247" s="5">
        <v>113.56577775852216</v>
      </c>
      <c r="B247" s="20">
        <f t="shared" si="14"/>
        <v>5</v>
      </c>
      <c r="C247" s="7">
        <v>1</v>
      </c>
    </row>
    <row r="248" spans="1:3" x14ac:dyDescent="0.2">
      <c r="A248" s="5">
        <v>113.76469019185092</v>
      </c>
      <c r="B248" s="20">
        <f t="shared" si="14"/>
        <v>5</v>
      </c>
      <c r="C248" s="7">
        <v>0</v>
      </c>
    </row>
    <row r="249" spans="1:3" x14ac:dyDescent="0.2">
      <c r="A249" s="5">
        <v>113.88440606450966</v>
      </c>
      <c r="B249" s="20">
        <f t="shared" si="14"/>
        <v>5</v>
      </c>
      <c r="C249" s="7">
        <v>1</v>
      </c>
    </row>
    <row r="250" spans="1:3" x14ac:dyDescent="0.2">
      <c r="A250" s="5">
        <v>114.02812526692279</v>
      </c>
      <c r="B250" s="20">
        <f t="shared" si="14"/>
        <v>5</v>
      </c>
      <c r="C250" s="7">
        <v>1</v>
      </c>
    </row>
    <row r="251" spans="1:3" x14ac:dyDescent="0.2">
      <c r="A251" s="5">
        <v>114.31492543527216</v>
      </c>
      <c r="B251" s="20">
        <f t="shared" si="14"/>
        <v>5</v>
      </c>
      <c r="C251" s="7">
        <v>1</v>
      </c>
    </row>
    <row r="252" spans="1:3" x14ac:dyDescent="0.2">
      <c r="A252" s="5">
        <v>114.50819987850912</v>
      </c>
      <c r="B252" s="20">
        <f t="shared" si="14"/>
        <v>5</v>
      </c>
      <c r="C252" s="7">
        <v>1</v>
      </c>
    </row>
    <row r="253" spans="1:3" x14ac:dyDescent="0.2">
      <c r="A253" s="5">
        <v>114.5980221282648</v>
      </c>
      <c r="B253" s="20">
        <f t="shared" si="14"/>
        <v>5</v>
      </c>
      <c r="C253" s="7">
        <v>0</v>
      </c>
    </row>
    <row r="254" spans="1:3" x14ac:dyDescent="0.2">
      <c r="A254" s="5">
        <v>114.90680860085708</v>
      </c>
      <c r="B254" s="20">
        <f t="shared" si="14"/>
        <v>5</v>
      </c>
      <c r="C254" s="7">
        <v>1</v>
      </c>
    </row>
    <row r="255" spans="1:3" x14ac:dyDescent="0.2">
      <c r="A255" s="5">
        <v>115.04912407387006</v>
      </c>
      <c r="B255" s="20">
        <f t="shared" si="14"/>
        <v>6</v>
      </c>
      <c r="C255" s="7">
        <v>1</v>
      </c>
    </row>
    <row r="256" spans="1:3" x14ac:dyDescent="0.2">
      <c r="A256" s="5">
        <v>115.22707355066407</v>
      </c>
      <c r="B256" s="20">
        <f t="shared" si="14"/>
        <v>6</v>
      </c>
      <c r="C256" s="7">
        <v>0</v>
      </c>
    </row>
    <row r="257" spans="1:3" x14ac:dyDescent="0.2">
      <c r="A257" s="5">
        <v>115.55664740307263</v>
      </c>
      <c r="B257" s="20">
        <f t="shared" si="14"/>
        <v>6</v>
      </c>
      <c r="C257" s="7">
        <v>1</v>
      </c>
    </row>
    <row r="258" spans="1:3" x14ac:dyDescent="0.2">
      <c r="A258" s="5">
        <v>115.66576859435962</v>
      </c>
      <c r="B258" s="20">
        <f t="shared" si="14"/>
        <v>6</v>
      </c>
      <c r="C258" s="7">
        <v>1</v>
      </c>
    </row>
    <row r="259" spans="1:3" x14ac:dyDescent="0.2">
      <c r="A259" s="5">
        <v>115.84838958889779</v>
      </c>
      <c r="B259" s="20">
        <f t="shared" ref="B259:B301" si="15">VLOOKUP(A259,L$3:M$10,2)</f>
        <v>6</v>
      </c>
      <c r="C259" s="7">
        <v>1</v>
      </c>
    </row>
    <row r="260" spans="1:3" x14ac:dyDescent="0.2">
      <c r="A260" s="5">
        <v>116.19646619458256</v>
      </c>
      <c r="B260" s="20">
        <f t="shared" si="15"/>
        <v>6</v>
      </c>
      <c r="C260" s="7">
        <v>0</v>
      </c>
    </row>
    <row r="261" spans="1:3" x14ac:dyDescent="0.2">
      <c r="A261" s="5">
        <v>116.4078656613417</v>
      </c>
      <c r="B261" s="20">
        <f t="shared" si="15"/>
        <v>6</v>
      </c>
      <c r="C261" s="7">
        <v>1</v>
      </c>
    </row>
    <row r="262" spans="1:3" x14ac:dyDescent="0.2">
      <c r="A262" s="5">
        <v>116.59138325949743</v>
      </c>
      <c r="B262" s="20">
        <f t="shared" si="15"/>
        <v>6</v>
      </c>
      <c r="C262" s="7">
        <v>0</v>
      </c>
    </row>
    <row r="263" spans="1:3" x14ac:dyDescent="0.2">
      <c r="A263" s="5">
        <v>116.84525945412597</v>
      </c>
      <c r="B263" s="20">
        <f t="shared" si="15"/>
        <v>6</v>
      </c>
      <c r="C263" s="7">
        <v>1</v>
      </c>
    </row>
    <row r="264" spans="1:3" x14ac:dyDescent="0.2">
      <c r="A264" s="5">
        <v>116.99248871928756</v>
      </c>
      <c r="B264" s="20">
        <f t="shared" si="15"/>
        <v>6</v>
      </c>
      <c r="C264" s="7">
        <v>1</v>
      </c>
    </row>
    <row r="265" spans="1:3" x14ac:dyDescent="0.2">
      <c r="A265" s="5">
        <v>117.21465014644835</v>
      </c>
      <c r="B265" s="20">
        <f t="shared" si="15"/>
        <v>6</v>
      </c>
      <c r="C265" s="7">
        <v>1</v>
      </c>
    </row>
    <row r="266" spans="1:3" x14ac:dyDescent="0.2">
      <c r="A266" s="5">
        <v>117.44801600512724</v>
      </c>
      <c r="B266" s="20">
        <f t="shared" si="15"/>
        <v>6</v>
      </c>
      <c r="C266" s="7">
        <v>1</v>
      </c>
    </row>
    <row r="267" spans="1:3" x14ac:dyDescent="0.2">
      <c r="A267" s="5">
        <v>117.78982610375526</v>
      </c>
      <c r="B267" s="20">
        <f t="shared" si="15"/>
        <v>6</v>
      </c>
      <c r="C267" s="7">
        <v>1</v>
      </c>
    </row>
    <row r="268" spans="1:3" x14ac:dyDescent="0.2">
      <c r="A268" s="5">
        <v>117.99485218331333</v>
      </c>
      <c r="B268" s="20">
        <f t="shared" si="15"/>
        <v>6</v>
      </c>
      <c r="C268" s="7">
        <v>1</v>
      </c>
    </row>
    <row r="269" spans="1:3" x14ac:dyDescent="0.2">
      <c r="A269" s="5">
        <v>118.24671982321033</v>
      </c>
      <c r="B269" s="20">
        <f t="shared" si="15"/>
        <v>6</v>
      </c>
      <c r="C269" s="7">
        <v>1</v>
      </c>
    </row>
    <row r="270" spans="1:3" x14ac:dyDescent="0.2">
      <c r="A270" s="5">
        <v>118.3666098987202</v>
      </c>
      <c r="B270" s="20">
        <f t="shared" si="15"/>
        <v>6</v>
      </c>
      <c r="C270" s="7">
        <v>0</v>
      </c>
    </row>
    <row r="271" spans="1:3" x14ac:dyDescent="0.2">
      <c r="A271" s="5">
        <v>118.71441601008129</v>
      </c>
      <c r="B271" s="20">
        <f t="shared" si="15"/>
        <v>6</v>
      </c>
      <c r="C271" s="7">
        <v>0</v>
      </c>
    </row>
    <row r="272" spans="1:3" x14ac:dyDescent="0.2">
      <c r="A272" s="5">
        <v>118.96733965335002</v>
      </c>
      <c r="B272" s="20">
        <f t="shared" si="15"/>
        <v>6</v>
      </c>
      <c r="C272" s="7">
        <v>0</v>
      </c>
    </row>
    <row r="273" spans="1:3" x14ac:dyDescent="0.2">
      <c r="A273" s="5">
        <v>119.13749583874288</v>
      </c>
      <c r="B273" s="20">
        <f t="shared" si="15"/>
        <v>6</v>
      </c>
      <c r="C273" s="7">
        <v>0</v>
      </c>
    </row>
    <row r="274" spans="1:3" x14ac:dyDescent="0.2">
      <c r="A274" s="5">
        <v>119.35206939873265</v>
      </c>
      <c r="B274" s="20">
        <f t="shared" si="15"/>
        <v>6</v>
      </c>
      <c r="C274" s="7">
        <v>1</v>
      </c>
    </row>
    <row r="275" spans="1:3" x14ac:dyDescent="0.2">
      <c r="A275" s="5">
        <v>119.72334698264176</v>
      </c>
      <c r="B275" s="20">
        <f t="shared" si="15"/>
        <v>6</v>
      </c>
      <c r="C275" s="7">
        <v>0</v>
      </c>
    </row>
    <row r="276" spans="1:3" x14ac:dyDescent="0.2">
      <c r="A276" s="5">
        <v>119.8985633588827</v>
      </c>
      <c r="B276" s="20">
        <f t="shared" si="15"/>
        <v>6</v>
      </c>
      <c r="C276" s="7">
        <v>1</v>
      </c>
    </row>
    <row r="277" spans="1:3" x14ac:dyDescent="0.2">
      <c r="A277" s="5">
        <v>120.14405586783897</v>
      </c>
      <c r="B277" s="20">
        <f t="shared" si="15"/>
        <v>6</v>
      </c>
      <c r="C277" s="7">
        <v>1</v>
      </c>
    </row>
    <row r="278" spans="1:3" x14ac:dyDescent="0.2">
      <c r="A278" s="5">
        <v>120.55051525785704</v>
      </c>
      <c r="B278" s="20">
        <f t="shared" si="15"/>
        <v>6</v>
      </c>
      <c r="C278" s="7">
        <v>1</v>
      </c>
    </row>
    <row r="279" spans="1:3" x14ac:dyDescent="0.2">
      <c r="A279" s="5">
        <v>120.79949019042969</v>
      </c>
      <c r="B279" s="20">
        <f t="shared" si="15"/>
        <v>6</v>
      </c>
      <c r="C279" s="7">
        <v>0</v>
      </c>
    </row>
    <row r="280" spans="1:3" x14ac:dyDescent="0.2">
      <c r="A280" s="5">
        <v>121.15983846089753</v>
      </c>
      <c r="B280" s="20">
        <f t="shared" si="15"/>
        <v>6</v>
      </c>
      <c r="C280" s="7">
        <v>1</v>
      </c>
    </row>
    <row r="281" spans="1:3" x14ac:dyDescent="0.2">
      <c r="A281" s="5">
        <v>121.5760068320634</v>
      </c>
      <c r="B281" s="20">
        <f t="shared" si="15"/>
        <v>6</v>
      </c>
      <c r="C281" s="7">
        <v>1</v>
      </c>
    </row>
    <row r="282" spans="1:3" x14ac:dyDescent="0.2">
      <c r="A282" s="5">
        <v>121.76048956267985</v>
      </c>
      <c r="B282" s="20">
        <f t="shared" si="15"/>
        <v>6</v>
      </c>
      <c r="C282" s="7">
        <v>1</v>
      </c>
    </row>
    <row r="283" spans="1:3" x14ac:dyDescent="0.2">
      <c r="A283" s="5">
        <v>121.97997348669257</v>
      </c>
      <c r="B283" s="20">
        <f t="shared" si="15"/>
        <v>6</v>
      </c>
      <c r="C283" s="7">
        <v>1</v>
      </c>
    </row>
    <row r="284" spans="1:3" x14ac:dyDescent="0.2">
      <c r="A284" s="5">
        <v>122.30688306777819</v>
      </c>
      <c r="B284" s="20">
        <f t="shared" si="15"/>
        <v>6</v>
      </c>
      <c r="C284" s="7">
        <v>0</v>
      </c>
    </row>
    <row r="285" spans="1:3" x14ac:dyDescent="0.2">
      <c r="A285" s="5">
        <v>122.77391593389925</v>
      </c>
      <c r="B285" s="20">
        <f t="shared" si="15"/>
        <v>6</v>
      </c>
      <c r="C285" s="7">
        <v>1</v>
      </c>
    </row>
    <row r="286" spans="1:3" x14ac:dyDescent="0.2">
      <c r="A286" s="5">
        <v>123.19774093438879</v>
      </c>
      <c r="B286" s="20">
        <f t="shared" si="15"/>
        <v>6</v>
      </c>
      <c r="C286" s="7">
        <v>1</v>
      </c>
    </row>
    <row r="287" spans="1:3" x14ac:dyDescent="0.2">
      <c r="A287" s="5">
        <v>123.48762866677339</v>
      </c>
      <c r="B287" s="20">
        <f t="shared" si="15"/>
        <v>6</v>
      </c>
      <c r="C287" s="7">
        <v>0</v>
      </c>
    </row>
    <row r="288" spans="1:3" x14ac:dyDescent="0.2">
      <c r="A288" s="5">
        <v>123.89546651341452</v>
      </c>
      <c r="B288" s="20">
        <f t="shared" si="15"/>
        <v>6</v>
      </c>
      <c r="C288" s="7">
        <v>1</v>
      </c>
    </row>
    <row r="289" spans="1:3" x14ac:dyDescent="0.2">
      <c r="A289" s="5">
        <v>124.24664282252797</v>
      </c>
      <c r="B289" s="20">
        <f t="shared" si="15"/>
        <v>6</v>
      </c>
      <c r="C289" s="7">
        <v>1</v>
      </c>
    </row>
    <row r="290" spans="1:3" x14ac:dyDescent="0.2">
      <c r="A290" s="5">
        <v>124.51056038961207</v>
      </c>
      <c r="B290" s="20">
        <f t="shared" si="15"/>
        <v>6</v>
      </c>
      <c r="C290" s="7">
        <v>1</v>
      </c>
    </row>
    <row r="291" spans="1:3" x14ac:dyDescent="0.2">
      <c r="A291" s="5">
        <v>125.07374244257153</v>
      </c>
      <c r="B291" s="20">
        <f t="shared" si="15"/>
        <v>7</v>
      </c>
      <c r="C291" s="7">
        <v>1</v>
      </c>
    </row>
    <row r="292" spans="1:3" x14ac:dyDescent="0.2">
      <c r="A292" s="5">
        <v>125.47660747784093</v>
      </c>
      <c r="B292" s="20">
        <f t="shared" si="15"/>
        <v>7</v>
      </c>
      <c r="C292" s="7">
        <v>0</v>
      </c>
    </row>
    <row r="293" spans="1:3" x14ac:dyDescent="0.2">
      <c r="A293" s="5">
        <v>126.09063019171906</v>
      </c>
      <c r="B293" s="20">
        <f t="shared" si="15"/>
        <v>7</v>
      </c>
      <c r="C293" s="7">
        <v>0</v>
      </c>
    </row>
    <row r="294" spans="1:3" x14ac:dyDescent="0.2">
      <c r="A294" s="5">
        <v>126.3031414319185</v>
      </c>
      <c r="B294" s="20">
        <f t="shared" si="15"/>
        <v>7</v>
      </c>
      <c r="C294" s="7">
        <v>0</v>
      </c>
    </row>
    <row r="295" spans="1:3" x14ac:dyDescent="0.2">
      <c r="A295" s="5">
        <v>127.1913040277106</v>
      </c>
      <c r="B295" s="20">
        <f t="shared" si="15"/>
        <v>7</v>
      </c>
      <c r="C295" s="7">
        <v>1</v>
      </c>
    </row>
    <row r="296" spans="1:3" x14ac:dyDescent="0.2">
      <c r="A296" s="5">
        <v>127.78563318780753</v>
      </c>
      <c r="B296" s="20">
        <f t="shared" si="15"/>
        <v>7</v>
      </c>
      <c r="C296" s="7">
        <v>1</v>
      </c>
    </row>
    <row r="297" spans="1:3" x14ac:dyDescent="0.2">
      <c r="A297" s="5">
        <v>128.09262334950262</v>
      </c>
      <c r="B297" s="20">
        <f t="shared" si="15"/>
        <v>7</v>
      </c>
      <c r="C297" s="7">
        <v>0</v>
      </c>
    </row>
    <row r="298" spans="1:3" x14ac:dyDescent="0.2">
      <c r="A298" s="5">
        <v>128.48600844676355</v>
      </c>
      <c r="B298" s="20">
        <f t="shared" si="15"/>
        <v>7</v>
      </c>
      <c r="C298" s="7">
        <v>1</v>
      </c>
    </row>
    <row r="299" spans="1:3" x14ac:dyDescent="0.2">
      <c r="A299" s="5">
        <v>130.00377428923809</v>
      </c>
      <c r="B299" s="20">
        <f t="shared" si="15"/>
        <v>7</v>
      </c>
      <c r="C299" s="7">
        <v>0</v>
      </c>
    </row>
    <row r="300" spans="1:3" x14ac:dyDescent="0.2">
      <c r="A300" s="5">
        <v>130.58295087513872</v>
      </c>
      <c r="B300" s="20">
        <f t="shared" si="15"/>
        <v>7</v>
      </c>
      <c r="C300" s="7">
        <v>1</v>
      </c>
    </row>
    <row r="301" spans="1:3" x14ac:dyDescent="0.2">
      <c r="A301" s="5">
        <v>131.26936513816349</v>
      </c>
      <c r="B301" s="20">
        <f t="shared" si="15"/>
        <v>7</v>
      </c>
      <c r="C301" s="7">
        <v>0</v>
      </c>
    </row>
  </sheetData>
  <sortState ref="A2:C301">
    <sortCondition ref="A1"/>
  </sortState>
  <pageMargins left="0.7" right="0.7" top="0.75" bottom="0.75" header="0.3" footer="0.3"/>
  <pageSetup orientation="portrait" verticalDpi="0" r:id="rId1"/>
  <headerFooter>
    <oddHeader>&amp;L2017-Schield-ASA&amp;CCompare Logistic-OLS-Group with Logistic-MLE
Binary Outcome and Continuous Predictor&amp;RV1</oddHeader>
    <oddFooter>&amp;L&amp;F&amp;C&amp;A&amp;RBinary138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RiskSerializationData</vt:lpstr>
      <vt:lpstr>Data1</vt:lpstr>
      <vt:lpstr>Data2</vt:lpstr>
      <vt:lpstr>Model1A</vt:lpstr>
      <vt:lpstr>Model1B</vt:lpstr>
      <vt:lpstr>Model1-5</vt:lpstr>
      <vt:lpstr>Model1-7</vt:lpstr>
      <vt:lpstr>Model1-9</vt:lpstr>
      <vt:lpstr>Model2A</vt:lpstr>
      <vt:lpstr>Model2B</vt:lpstr>
      <vt:lpstr>Model2-5</vt:lpstr>
      <vt:lpstr>Model2-7</vt:lpstr>
      <vt:lpstr>Model2-9</vt:lpstr>
    </vt:vector>
  </TitlesOfParts>
  <Company>Augsburg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 Schield</dc:creator>
  <cp:lastModifiedBy>Milo Schield</cp:lastModifiedBy>
  <cp:lastPrinted>2017-10-01T09:31:38Z</cp:lastPrinted>
  <dcterms:created xsi:type="dcterms:W3CDTF">2017-09-23T01:18:24Z</dcterms:created>
  <dcterms:modified xsi:type="dcterms:W3CDTF">2017-10-01T10:32:11Z</dcterms:modified>
</cp:coreProperties>
</file>