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7-Continuous\Ch07-LogNormal\2013\XL5F-Risk\XL5F\"/>
    </mc:Choice>
  </mc:AlternateContent>
  <bookViews>
    <workbookView xWindow="0" yWindow="0" windowWidth="25410" windowHeight="1192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D44" i="2"/>
  <c r="D40" i="2"/>
  <c r="C42" i="2"/>
  <c r="A2" i="2" l="1"/>
  <c r="A3" i="2" s="1"/>
  <c r="A4" i="2" s="1"/>
  <c r="A5" i="2" s="1"/>
  <c r="D21" i="2"/>
  <c r="D28" i="2"/>
  <c r="G17" i="2" l="1"/>
  <c r="G16" i="2"/>
  <c r="G25" i="2"/>
  <c r="G24" i="2"/>
  <c r="H25" i="2"/>
  <c r="D20" i="2"/>
  <c r="H24" i="2"/>
  <c r="D37" i="2"/>
  <c r="H35" i="2"/>
  <c r="H16" i="2"/>
  <c r="D34" i="2"/>
  <c r="H27" i="2"/>
  <c r="H19" i="2"/>
  <c r="H18" i="2"/>
  <c r="H26" i="2"/>
  <c r="D29" i="2"/>
  <c r="H36" i="2"/>
  <c r="H34" i="2"/>
  <c r="D35" i="2"/>
  <c r="H17" i="2"/>
  <c r="D36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G34" i="2"/>
  <c r="G18" i="2"/>
  <c r="G26" i="2"/>
  <c r="C29" i="2" s="1"/>
  <c r="A30" i="2" l="1"/>
  <c r="A31" i="2" s="1"/>
  <c r="A32" i="2" s="1"/>
  <c r="G19" i="2"/>
  <c r="C21" i="2"/>
  <c r="C34" i="2"/>
  <c r="C20" i="2"/>
  <c r="G27" i="2"/>
  <c r="G35" i="2"/>
  <c r="C28" i="2"/>
  <c r="A33" i="2" l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C35" i="2"/>
  <c r="C37" i="2" s="1"/>
  <c r="G36" i="2"/>
  <c r="L28" i="2" l="1"/>
  <c r="L5" i="2"/>
  <c r="L15" i="2"/>
  <c r="L8" i="2"/>
  <c r="L10" i="2"/>
  <c r="L26" i="2"/>
  <c r="L9" i="2"/>
  <c r="L18" i="2"/>
  <c r="L12" i="2"/>
  <c r="L4" i="2"/>
  <c r="L11" i="2"/>
  <c r="L13" i="2"/>
  <c r="L21" i="2"/>
  <c r="L6" i="2"/>
  <c r="L14" i="2"/>
  <c r="L20" i="2"/>
  <c r="L7" i="2"/>
  <c r="L24" i="2"/>
  <c r="L27" i="2"/>
  <c r="L16" i="2"/>
  <c r="L22" i="2"/>
  <c r="L25" i="2"/>
  <c r="L19" i="2"/>
  <c r="L23" i="2"/>
  <c r="L17" i="2"/>
  <c r="G43" i="2"/>
  <c r="C36" i="2"/>
  <c r="C41" i="2"/>
  <c r="G42" i="2"/>
  <c r="C44" i="2"/>
  <c r="G41" i="2"/>
</calcChain>
</file>

<file path=xl/sharedStrings.xml><?xml version="1.0" encoding="utf-8"?>
<sst xmlns="http://schemas.openxmlformats.org/spreadsheetml/2006/main" count="94" uniqueCount="57">
  <si>
    <t>mu</t>
  </si>
  <si>
    <t>mu+S^2/2</t>
  </si>
  <si>
    <t xml:space="preserve">Sigma^2 </t>
  </si>
  <si>
    <t>Sigma</t>
  </si>
  <si>
    <t>Underlying math statistics</t>
  </si>
  <si>
    <t>B</t>
  </si>
  <si>
    <t>C</t>
  </si>
  <si>
    <t>D</t>
  </si>
  <si>
    <t>E</t>
  </si>
  <si>
    <t>F</t>
  </si>
  <si>
    <t>G</t>
  </si>
  <si>
    <t>H</t>
  </si>
  <si>
    <t>Manual</t>
  </si>
  <si>
    <t>Real-world values</t>
  </si>
  <si>
    <t>1Median</t>
  </si>
  <si>
    <t>2Median</t>
  </si>
  <si>
    <t>3Median</t>
  </si>
  <si>
    <t>1Mean</t>
  </si>
  <si>
    <t>2Mean</t>
  </si>
  <si>
    <t>3Mean</t>
  </si>
  <si>
    <t>1StdDev</t>
  </si>
  <si>
    <t>2Mode</t>
  </si>
  <si>
    <t>2StdDev</t>
  </si>
  <si>
    <t>3Std Dev</t>
  </si>
  <si>
    <t>Percentile</t>
  </si>
  <si>
    <t>Total Loss Below</t>
  </si>
  <si>
    <t>Expected</t>
  </si>
  <si>
    <t>Step 1</t>
  </si>
  <si>
    <t>Step 2</t>
  </si>
  <si>
    <t>Step 3</t>
  </si>
  <si>
    <t>Step 4</t>
  </si>
  <si>
    <t>3Mode</t>
  </si>
  <si>
    <t>Solution:</t>
  </si>
  <si>
    <t>Situation</t>
  </si>
  <si>
    <r>
      <t xml:space="preserve">No analytic solution for median of log-normal given mean and </t>
    </r>
    <r>
      <rPr>
        <b/>
        <sz val="11"/>
        <color theme="1"/>
        <rFont val="Calibri"/>
        <family val="2"/>
        <scheme val="minor"/>
      </rPr>
      <t>standard deviation</t>
    </r>
    <r>
      <rPr>
        <sz val="11"/>
        <color theme="1"/>
        <rFont val="Calibri"/>
        <family val="2"/>
        <scheme val="minor"/>
      </rPr>
      <t>.</t>
    </r>
  </si>
  <si>
    <t>Enter Percentiles Manually</t>
  </si>
  <si>
    <t>Instructions for manual entries:</t>
  </si>
  <si>
    <t>1Mode</t>
  </si>
  <si>
    <t>#1. Frequency Distribution (# / unit time)</t>
  </si>
  <si>
    <t>#4. Total Losses Below Percentile</t>
  </si>
  <si>
    <t>#2. Loss Severity Distribution ($)</t>
  </si>
  <si>
    <t>#3. Distribution of Total Losses ($/year): Product of Frequency and Severity</t>
  </si>
  <si>
    <t>Assume frequency and severity distributions are not correlated.</t>
  </si>
  <si>
    <t>Sigma^2</t>
  </si>
  <si>
    <t>Problem 1:</t>
  </si>
  <si>
    <t xml:space="preserve">No analytic solution for product of Normal and Log-Normal random variables. </t>
  </si>
  <si>
    <t>Opportunity</t>
  </si>
  <si>
    <t>Product of two log-normals is a log-normal.  Log-normal can approximation a normal</t>
  </si>
  <si>
    <t>Problem 2:</t>
  </si>
  <si>
    <t>Normal defined by mean &amp; standard deviation. Log-normal defined by mean &amp; median</t>
  </si>
  <si>
    <t>#2: Severity: Enter median (C25) and mean (C26).  If Std.Dev is given,  do same as above.</t>
  </si>
  <si>
    <r>
      <t xml:space="preserve">Implement manual "goal seek" to find median given mean and </t>
    </r>
    <r>
      <rPr>
        <b/>
        <sz val="11"/>
        <color theme="1"/>
        <rFont val="Calibri"/>
        <family val="2"/>
        <scheme val="minor"/>
      </rPr>
      <t>std. deviation</t>
    </r>
  </si>
  <si>
    <r>
      <t xml:space="preserve">There is an analytic solution for </t>
    </r>
    <r>
      <rPr>
        <b/>
        <sz val="11"/>
        <color theme="1"/>
        <rFont val="Calibri"/>
        <family val="2"/>
        <scheme val="minor"/>
      </rPr>
      <t>std. deviation</t>
    </r>
    <r>
      <rPr>
        <sz val="11"/>
        <color theme="1"/>
        <rFont val="Calibri"/>
        <family val="2"/>
        <scheme val="minor"/>
      </rPr>
      <t>, given mean and median of log-normal.</t>
    </r>
  </si>
  <si>
    <t>#4: Distribution of Losses.  Enter desired percentiles (F41:F43)</t>
  </si>
  <si>
    <t xml:space="preserve">#1.  Frequency: Enter median (C17) and slightly higher mean (C18).  </t>
  </si>
  <si>
    <t>#1. Frequency: Adjust mean (C18) until resulting standard deviation (C20) is OK.</t>
  </si>
  <si>
    <t>Manual&amp;Adjust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</si>
</sst>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#,##0.0"/>
    <numFmt numFmtId="167" formatCode="&quot;$&quot;#,##0"/>
    <numFmt numFmtId="168" formatCode="0.0%"/>
    <numFmt numFmtId="169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quotePrefix="1"/>
    <xf numFmtId="0" fontId="3" fillId="0" borderId="0" xfId="0" quotePrefix="1" applyFon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3" fontId="0" fillId="0" borderId="0" xfId="0" quotePrefix="1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0" xfId="0" applyBorder="1"/>
    <xf numFmtId="164" fontId="0" fillId="0" borderId="9" xfId="0" applyNumberForma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center"/>
    </xf>
    <xf numFmtId="0" fontId="0" fillId="0" borderId="6" xfId="0" applyBorder="1"/>
    <xf numFmtId="164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quotePrefix="1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0" fillId="0" borderId="5" xfId="0" applyNumberFormat="1" applyBorder="1"/>
    <xf numFmtId="167" fontId="0" fillId="0" borderId="6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9" fontId="1" fillId="0" borderId="0" xfId="0" applyNumberFormat="1" applyFont="1" applyBorder="1"/>
    <xf numFmtId="3" fontId="0" fillId="0" borderId="12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169" fontId="0" fillId="0" borderId="0" xfId="0" applyNumberFormat="1"/>
    <xf numFmtId="166" fontId="0" fillId="0" borderId="11" xfId="0" applyNumberFormat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9" fontId="1" fillId="0" borderId="2" xfId="0" applyNumberFormat="1" applyFont="1" applyBorder="1" applyAlignment="1" applyProtection="1">
      <alignment horizontal="center"/>
      <protection locked="0"/>
    </xf>
    <xf numFmtId="9" fontId="1" fillId="0" borderId="3" xfId="0" applyNumberFormat="1" applyFont="1" applyBorder="1" applyAlignment="1" applyProtection="1">
      <alignment horizontal="center"/>
      <protection locked="0"/>
    </xf>
    <xf numFmtId="9" fontId="1" fillId="0" borderId="4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Loss Distribution</a:t>
            </a:r>
            <a:r>
              <a:rPr lang="en-US" b="1" baseline="0"/>
              <a:t> CDF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Sheet1!$K$4:$K$24</c:f>
              <c:numCache>
                <c:formatCode>0.00</c:formatCode>
                <c:ptCount val="21"/>
                <c:pt idx="0" formatCode="General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Sheet1!$L$4:$L$24</c:f>
              <c:numCache>
                <c:formatCode>#,##0</c:formatCode>
                <c:ptCount val="21"/>
                <c:pt idx="0">
                  <c:v>320.05312256669612</c:v>
                </c:pt>
                <c:pt idx="1">
                  <c:v>716.02093781992323</c:v>
                </c:pt>
                <c:pt idx="2">
                  <c:v>1099.8955519020321</c:v>
                </c:pt>
                <c:pt idx="3">
                  <c:v>1469.3728005362109</c:v>
                </c:pt>
                <c:pt idx="4">
                  <c:v>1849.6876238616874</c:v>
                </c:pt>
                <c:pt idx="5">
                  <c:v>2253.5160518475654</c:v>
                </c:pt>
                <c:pt idx="6">
                  <c:v>2690.7777052480424</c:v>
                </c:pt>
                <c:pt idx="7">
                  <c:v>3171.3611494575484</c:v>
                </c:pt>
                <c:pt idx="8">
                  <c:v>3706.5242133291313</c:v>
                </c:pt>
                <c:pt idx="9">
                  <c:v>4310.1047806262613</c:v>
                </c:pt>
                <c:pt idx="10">
                  <c:v>5000.0000000000036</c:v>
                </c:pt>
                <c:pt idx="11">
                  <c:v>5800.3230251788727</c:v>
                </c:pt>
                <c:pt idx="12">
                  <c:v>6744.863532820551</c:v>
                </c:pt>
                <c:pt idx="13">
                  <c:v>7883.0504700722004</c:v>
                </c:pt>
                <c:pt idx="14">
                  <c:v>9290.9941803221081</c:v>
                </c:pt>
                <c:pt idx="15">
                  <c:v>11093.77498309966</c:v>
                </c:pt>
                <c:pt idx="16">
                  <c:v>13515.795682195399</c:v>
                </c:pt>
                <c:pt idx="17">
                  <c:v>17014.062048022744</c:v>
                </c:pt>
                <c:pt idx="18">
                  <c:v>22729.430950755192</c:v>
                </c:pt>
                <c:pt idx="19">
                  <c:v>34915.180100902871</c:v>
                </c:pt>
                <c:pt idx="20">
                  <c:v>78112.032776028514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712368"/>
        <c:axId val="626711584"/>
      </c:scatterChart>
      <c:valAx>
        <c:axId val="626712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711584"/>
        <c:crosses val="autoZero"/>
        <c:crossBetween val="midCat"/>
      </c:valAx>
      <c:valAx>
        <c:axId val="626711584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71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188913</xdr:rowOff>
    </xdr:from>
    <xdr:to>
      <xdr:col>19</xdr:col>
      <xdr:colOff>66675</xdr:colOff>
      <xdr:row>17</xdr:row>
      <xdr:rowOff>65088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0.86458</cdr:x>
      <cdr:y>0.14352</cdr:y>
    </cdr:from>
    <cdr:to>
      <cdr:x>0.97083</cdr:x>
      <cdr:y>0.23611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952875" y="393701"/>
          <a:ext cx="485775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99%</a:t>
          </a:r>
        </a:p>
      </cdr:txBody>
    </cdr:sp>
  </cdr:relSizeAnchor>
  <cdr:relSizeAnchor xmlns:cdr="http://schemas.openxmlformats.org/drawingml/2006/chartDrawing">
    <cdr:from>
      <cdr:x>0.16319</cdr:x>
      <cdr:y>0.18866</cdr:y>
    </cdr:from>
    <cdr:to>
      <cdr:x>0.79861</cdr:x>
      <cdr:y>0.77199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746125" y="517525"/>
          <a:ext cx="2905125" cy="160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/>
              </a:solidFill>
            </a:rPr>
            <a:t>Loss = Frequency (#/yr) times Severity ($)</a:t>
          </a:r>
          <a:r>
            <a:rPr lang="en-US" sz="1100" baseline="0">
              <a:solidFill>
                <a:schemeClr val="tx1"/>
              </a:solidFill>
            </a:rPr>
            <a:t/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Frequency: Normal (Mean=100, SD=10)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      Modelled with Log-Normal: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      (Mean = 100, Median = 99.50)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Severity: Log-Normal: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       (Mean=100; Median = 50)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Expected Loss: 10,000; </a:t>
          </a:r>
          <a:br>
            <a:rPr lang="en-US" sz="1100" baseline="0">
              <a:solidFill>
                <a:schemeClr val="tx1"/>
              </a:solidFill>
            </a:rPr>
          </a:br>
          <a:r>
            <a:rPr lang="en-US" sz="1100" baseline="0">
              <a:solidFill>
                <a:schemeClr val="tx1"/>
              </a:solidFill>
            </a:rPr>
            <a:t>        (72.3% chance of a smaller loss)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Layout" zoomScale="240" zoomScaleNormal="100" zoomScalePageLayoutView="240" workbookViewId="0">
      <selection activeCell="C26" sqref="C26"/>
    </sheetView>
  </sheetViews>
  <sheetFormatPr defaultRowHeight="15" x14ac:dyDescent="0.25"/>
  <cols>
    <col min="1" max="1" width="4.85546875" customWidth="1"/>
    <col min="2" max="2" width="11" customWidth="1"/>
    <col min="3" max="4" width="10.28515625" customWidth="1"/>
    <col min="5" max="5" width="7.85546875" customWidth="1"/>
    <col min="6" max="6" width="8.85546875" customWidth="1"/>
    <col min="7" max="7" width="10.5703125" customWidth="1"/>
    <col min="8" max="8" width="11.85546875" customWidth="1"/>
    <col min="9" max="9" width="11" customWidth="1"/>
    <col min="10" max="10" width="4.28515625" customWidth="1"/>
    <col min="11" max="11" width="9.140625" customWidth="1"/>
    <col min="21" max="21" width="3.7109375" customWidth="1"/>
  </cols>
  <sheetData>
    <row r="1" spans="1:12" x14ac:dyDescent="0.25">
      <c r="A1" s="4">
        <v>1</v>
      </c>
      <c r="B1" t="s">
        <v>44</v>
      </c>
      <c r="C1" t="s">
        <v>45</v>
      </c>
    </row>
    <row r="2" spans="1:12" x14ac:dyDescent="0.25">
      <c r="A2" s="4">
        <f>A1+1</f>
        <v>2</v>
      </c>
      <c r="B2" t="s">
        <v>46</v>
      </c>
      <c r="C2" t="s">
        <v>47</v>
      </c>
    </row>
    <row r="3" spans="1:12" x14ac:dyDescent="0.25">
      <c r="A3" s="4">
        <f t="shared" ref="A3:A5" si="0">A2+1</f>
        <v>3</v>
      </c>
      <c r="B3" t="s">
        <v>33</v>
      </c>
      <c r="C3" t="s">
        <v>49</v>
      </c>
    </row>
    <row r="4" spans="1:12" x14ac:dyDescent="0.25">
      <c r="A4" s="4">
        <f t="shared" si="0"/>
        <v>4</v>
      </c>
      <c r="B4" t="s">
        <v>48</v>
      </c>
      <c r="C4" t="s">
        <v>34</v>
      </c>
      <c r="K4">
        <v>0.01</v>
      </c>
      <c r="L4" s="38">
        <f t="shared" ref="L4:L28" si="1">_xlfn.LOGNORM.INV(K4,G$34,G$36)</f>
        <v>320.05312256669612</v>
      </c>
    </row>
    <row r="5" spans="1:12" x14ac:dyDescent="0.25">
      <c r="A5" s="4">
        <f t="shared" si="0"/>
        <v>5</v>
      </c>
      <c r="B5" t="s">
        <v>46</v>
      </c>
      <c r="C5" t="s">
        <v>52</v>
      </c>
      <c r="K5" s="37">
        <v>0.05</v>
      </c>
      <c r="L5" s="38">
        <f t="shared" si="1"/>
        <v>716.02093781992323</v>
      </c>
    </row>
    <row r="6" spans="1:12" x14ac:dyDescent="0.25">
      <c r="A6" s="4">
        <f t="shared" ref="A6:A17" si="2">A5+1</f>
        <v>6</v>
      </c>
      <c r="B6" t="s">
        <v>32</v>
      </c>
      <c r="C6" t="s">
        <v>51</v>
      </c>
      <c r="K6" s="37">
        <v>0.1</v>
      </c>
      <c r="L6" s="38">
        <f t="shared" si="1"/>
        <v>1099.8955519020321</v>
      </c>
    </row>
    <row r="7" spans="1:12" x14ac:dyDescent="0.25">
      <c r="A7" s="4">
        <f t="shared" si="2"/>
        <v>7</v>
      </c>
      <c r="K7" s="37">
        <v>0.15</v>
      </c>
      <c r="L7" s="38">
        <f t="shared" si="1"/>
        <v>1469.3728005362109</v>
      </c>
    </row>
    <row r="8" spans="1:12" x14ac:dyDescent="0.25">
      <c r="A8" s="4">
        <f t="shared" si="2"/>
        <v>8</v>
      </c>
      <c r="B8" s="5" t="s">
        <v>36</v>
      </c>
      <c r="K8" s="37">
        <v>0.2</v>
      </c>
      <c r="L8" s="38">
        <f t="shared" si="1"/>
        <v>1849.6876238616874</v>
      </c>
    </row>
    <row r="9" spans="1:12" x14ac:dyDescent="0.25">
      <c r="A9" s="4">
        <f t="shared" si="2"/>
        <v>9</v>
      </c>
      <c r="B9" t="s">
        <v>27</v>
      </c>
      <c r="C9" t="s">
        <v>54</v>
      </c>
      <c r="K9" s="37">
        <v>0.25</v>
      </c>
      <c r="L9" s="38">
        <f t="shared" si="1"/>
        <v>2253.5160518475654</v>
      </c>
    </row>
    <row r="10" spans="1:12" x14ac:dyDescent="0.25">
      <c r="A10" s="4">
        <f t="shared" si="2"/>
        <v>10</v>
      </c>
      <c r="B10" t="s">
        <v>28</v>
      </c>
      <c r="C10" t="s">
        <v>55</v>
      </c>
      <c r="K10" s="37">
        <v>0.3</v>
      </c>
      <c r="L10" s="38">
        <f t="shared" si="1"/>
        <v>2690.7777052480424</v>
      </c>
    </row>
    <row r="11" spans="1:12" x14ac:dyDescent="0.25">
      <c r="A11" s="4">
        <f t="shared" si="2"/>
        <v>11</v>
      </c>
      <c r="B11" t="s">
        <v>29</v>
      </c>
      <c r="C11" t="s">
        <v>50</v>
      </c>
      <c r="K11" s="37">
        <v>0.35</v>
      </c>
      <c r="L11" s="38">
        <f t="shared" si="1"/>
        <v>3171.3611494575484</v>
      </c>
    </row>
    <row r="12" spans="1:12" x14ac:dyDescent="0.25">
      <c r="A12" s="4">
        <f t="shared" si="2"/>
        <v>12</v>
      </c>
      <c r="B12" t="s">
        <v>30</v>
      </c>
      <c r="C12" t="s">
        <v>53</v>
      </c>
      <c r="K12" s="37">
        <v>0.4</v>
      </c>
      <c r="L12" s="38">
        <f t="shared" si="1"/>
        <v>3706.5242133291313</v>
      </c>
    </row>
    <row r="13" spans="1:12" x14ac:dyDescent="0.25">
      <c r="A13" s="4">
        <f t="shared" si="2"/>
        <v>13</v>
      </c>
      <c r="K13" s="37">
        <v>0.45</v>
      </c>
      <c r="L13" s="38">
        <f t="shared" si="1"/>
        <v>4310.1047806262613</v>
      </c>
    </row>
    <row r="14" spans="1:12" x14ac:dyDescent="0.25">
      <c r="A14" s="4">
        <f t="shared" si="2"/>
        <v>14</v>
      </c>
      <c r="B14" s="7" t="s">
        <v>5</v>
      </c>
      <c r="C14" s="7" t="s">
        <v>6</v>
      </c>
      <c r="D14" s="7" t="s">
        <v>7</v>
      </c>
      <c r="E14" s="7" t="s">
        <v>8</v>
      </c>
      <c r="F14" s="7" t="s">
        <v>9</v>
      </c>
      <c r="G14" s="7" t="s">
        <v>10</v>
      </c>
      <c r="H14" s="7" t="s">
        <v>11</v>
      </c>
      <c r="I14" s="7"/>
      <c r="J14" s="6"/>
      <c r="K14" s="37">
        <v>0.5</v>
      </c>
      <c r="L14" s="38">
        <f t="shared" si="1"/>
        <v>5000.0000000000036</v>
      </c>
    </row>
    <row r="15" spans="1:12" x14ac:dyDescent="0.25">
      <c r="A15" s="4">
        <f t="shared" si="2"/>
        <v>15</v>
      </c>
      <c r="B15" s="5" t="s">
        <v>38</v>
      </c>
      <c r="F15" s="1" t="s">
        <v>4</v>
      </c>
      <c r="K15" s="37">
        <v>0.55000000000000004</v>
      </c>
      <c r="L15" s="38">
        <f t="shared" si="1"/>
        <v>5800.3230251788727</v>
      </c>
    </row>
    <row r="16" spans="1:12" ht="15.75" thickBot="1" x14ac:dyDescent="0.3">
      <c r="A16" s="4">
        <f t="shared" si="2"/>
        <v>16</v>
      </c>
      <c r="C16" s="5" t="s">
        <v>13</v>
      </c>
      <c r="F16" s="12" t="s">
        <v>0</v>
      </c>
      <c r="G16" s="13">
        <f>LN(C17)</f>
        <v>4.6051701859880918</v>
      </c>
      <c r="H16" s="2" t="str">
        <f ca="1">_xlfn.FORMULATEXT(G16)</f>
        <v>=LN(C17)</v>
      </c>
      <c r="K16" s="37">
        <v>0.6</v>
      </c>
      <c r="L16" s="38">
        <f t="shared" si="1"/>
        <v>6744.863532820551</v>
      </c>
    </row>
    <row r="17" spans="1:12" ht="15.75" thickBot="1" x14ac:dyDescent="0.3">
      <c r="A17" s="4">
        <f t="shared" si="2"/>
        <v>17</v>
      </c>
      <c r="B17" t="s">
        <v>14</v>
      </c>
      <c r="C17" s="45">
        <v>100</v>
      </c>
      <c r="D17" t="s">
        <v>12</v>
      </c>
      <c r="F17" s="14" t="s">
        <v>1</v>
      </c>
      <c r="G17" s="15">
        <f>LN(C18)</f>
        <v>4.6100582200608669</v>
      </c>
      <c r="H17" s="2" t="str">
        <f t="shared" ref="H17:H19" ca="1" si="3">_xlfn.FORMULATEXT(G17)</f>
        <v>=LN(C18)</v>
      </c>
      <c r="K17" s="37">
        <v>0.65</v>
      </c>
      <c r="L17" s="38">
        <f t="shared" si="1"/>
        <v>7883.0504700722004</v>
      </c>
    </row>
    <row r="18" spans="1:12" ht="15.75" thickBot="1" x14ac:dyDescent="0.3">
      <c r="A18" s="4">
        <f t="shared" ref="A18:A44" si="4">A17+1</f>
        <v>18</v>
      </c>
      <c r="B18" t="s">
        <v>17</v>
      </c>
      <c r="C18" s="45">
        <v>100.49</v>
      </c>
      <c r="D18" t="s">
        <v>56</v>
      </c>
      <c r="F18" s="14" t="s">
        <v>2</v>
      </c>
      <c r="G18" s="15">
        <f>2*(G17-G16)</f>
        <v>9.7760681455500986E-3</v>
      </c>
      <c r="H18" s="2" t="str">
        <f t="shared" ca="1" si="3"/>
        <v>=2*(G17-G16)</v>
      </c>
      <c r="K18" s="37">
        <v>0.7</v>
      </c>
      <c r="L18" s="38">
        <f t="shared" si="1"/>
        <v>9290.9941803221081</v>
      </c>
    </row>
    <row r="19" spans="1:12" x14ac:dyDescent="0.25">
      <c r="A19" s="4">
        <f t="shared" si="4"/>
        <v>19</v>
      </c>
      <c r="C19" s="8"/>
      <c r="D19" s="2"/>
      <c r="F19" s="16" t="s">
        <v>3</v>
      </c>
      <c r="G19" s="17">
        <f>SQRT(G18)</f>
        <v>9.8874001363098984E-2</v>
      </c>
      <c r="H19" s="2" t="str">
        <f t="shared" ca="1" si="3"/>
        <v>=SQRT(G18)</v>
      </c>
      <c r="K19" s="37">
        <v>0.75</v>
      </c>
      <c r="L19" s="38">
        <f t="shared" si="1"/>
        <v>11093.77498309966</v>
      </c>
    </row>
    <row r="20" spans="1:12" x14ac:dyDescent="0.25">
      <c r="A20" s="4">
        <f t="shared" si="4"/>
        <v>20</v>
      </c>
      <c r="B20" t="s">
        <v>20</v>
      </c>
      <c r="C20" s="18">
        <f>EXP(G17)*SQRT(EXP(G18)-1)</f>
        <v>9.9601813098348213</v>
      </c>
      <c r="D20" s="2" t="str">
        <f t="shared" ref="D20:D21" ca="1" si="5">_xlfn.FORMULATEXT(C20)</f>
        <v>=EXP(G17)*SQRT(EXP(G18)-1)</v>
      </c>
      <c r="K20" s="37">
        <v>0.8</v>
      </c>
      <c r="L20" s="38">
        <f t="shared" si="1"/>
        <v>13515.795682195399</v>
      </c>
    </row>
    <row r="21" spans="1:12" x14ac:dyDescent="0.25">
      <c r="A21" s="4">
        <f t="shared" si="4"/>
        <v>21</v>
      </c>
      <c r="B21" t="s">
        <v>37</v>
      </c>
      <c r="C21" s="40">
        <f>EXP(G16-G18)</f>
        <v>99.027156226955057</v>
      </c>
      <c r="D21" s="2" t="str">
        <f t="shared" ca="1" si="5"/>
        <v>=EXP(G16-G18)</v>
      </c>
      <c r="K21" s="37">
        <v>0.85</v>
      </c>
      <c r="L21" s="38">
        <f t="shared" si="1"/>
        <v>17014.062048022744</v>
      </c>
    </row>
    <row r="22" spans="1:12" x14ac:dyDescent="0.25">
      <c r="A22" s="4">
        <f t="shared" si="4"/>
        <v>22</v>
      </c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6"/>
      <c r="J22" s="6"/>
      <c r="K22" s="37">
        <v>0.9</v>
      </c>
      <c r="L22" s="38">
        <f t="shared" si="1"/>
        <v>22729.430950755192</v>
      </c>
    </row>
    <row r="23" spans="1:12" x14ac:dyDescent="0.25">
      <c r="A23" s="4">
        <f t="shared" si="4"/>
        <v>23</v>
      </c>
      <c r="B23" s="5" t="s">
        <v>40</v>
      </c>
      <c r="D23" s="1"/>
      <c r="F23" s="1" t="s">
        <v>4</v>
      </c>
      <c r="K23" s="37">
        <v>0.95</v>
      </c>
      <c r="L23" s="38">
        <f t="shared" si="1"/>
        <v>34915.180100902871</v>
      </c>
    </row>
    <row r="24" spans="1:12" ht="15.75" thickBot="1" x14ac:dyDescent="0.3">
      <c r="A24" s="4">
        <f t="shared" si="4"/>
        <v>24</v>
      </c>
      <c r="C24" s="5" t="s">
        <v>13</v>
      </c>
      <c r="F24" s="19" t="s">
        <v>0</v>
      </c>
      <c r="G24" s="20">
        <f>LN(C25)</f>
        <v>3.912023005428146</v>
      </c>
      <c r="H24" s="2" t="str">
        <f ca="1">_xlfn.FORMULATEXT(G24)</f>
        <v>=LN(C25)</v>
      </c>
      <c r="K24" s="37">
        <v>0.99</v>
      </c>
      <c r="L24" s="38">
        <f t="shared" si="1"/>
        <v>78112.032776028514</v>
      </c>
    </row>
    <row r="25" spans="1:12" ht="15.75" thickBot="1" x14ac:dyDescent="0.3">
      <c r="A25" s="4">
        <f t="shared" si="4"/>
        <v>25</v>
      </c>
      <c r="B25" t="s">
        <v>15</v>
      </c>
      <c r="C25" s="41">
        <v>50</v>
      </c>
      <c r="D25" t="s">
        <v>12</v>
      </c>
      <c r="F25" s="21" t="s">
        <v>1</v>
      </c>
      <c r="G25" s="22">
        <f>LN(C26)</f>
        <v>4.6051701859880918</v>
      </c>
      <c r="H25" s="2" t="str">
        <f t="shared" ref="H25:H27" ca="1" si="6">_xlfn.FORMULATEXT(G25)</f>
        <v>=LN(C26)</v>
      </c>
      <c r="K25" s="39">
        <v>0.999</v>
      </c>
      <c r="L25" s="38">
        <f t="shared" si="1"/>
        <v>192619.16589150272</v>
      </c>
    </row>
    <row r="26" spans="1:12" ht="15.75" thickBot="1" x14ac:dyDescent="0.3">
      <c r="A26" s="4">
        <f t="shared" si="4"/>
        <v>26</v>
      </c>
      <c r="B26" t="s">
        <v>18</v>
      </c>
      <c r="C26" s="41">
        <v>100</v>
      </c>
      <c r="D26" t="s">
        <v>12</v>
      </c>
      <c r="F26" s="21" t="s">
        <v>2</v>
      </c>
      <c r="G26" s="22">
        <f>2*(G25-G24)</f>
        <v>1.3862943611198917</v>
      </c>
      <c r="H26" s="2" t="str">
        <f t="shared" ca="1" si="6"/>
        <v>=2*(G25-G24)</v>
      </c>
      <c r="K26" s="39">
        <v>0.99990000000000001</v>
      </c>
      <c r="L26" s="38">
        <f t="shared" si="1"/>
        <v>404907.08490207564</v>
      </c>
    </row>
    <row r="27" spans="1:12" x14ac:dyDescent="0.25">
      <c r="A27" s="4">
        <f t="shared" si="4"/>
        <v>27</v>
      </c>
      <c r="F27" s="23" t="s">
        <v>3</v>
      </c>
      <c r="G27" s="24">
        <f>SQRT(G26)</f>
        <v>1.1774100225154751</v>
      </c>
      <c r="H27" s="2" t="str">
        <f t="shared" ca="1" si="6"/>
        <v>=SQRT(G26)</v>
      </c>
      <c r="K27" s="39">
        <v>0.99999000000000005</v>
      </c>
      <c r="L27" s="38">
        <f t="shared" si="1"/>
        <v>771732.29838046432</v>
      </c>
    </row>
    <row r="28" spans="1:12" x14ac:dyDescent="0.25">
      <c r="A28" s="4">
        <f t="shared" si="4"/>
        <v>28</v>
      </c>
      <c r="B28" t="s">
        <v>21</v>
      </c>
      <c r="C28" s="25">
        <f>EXP(G24-G26)</f>
        <v>12.499999999999986</v>
      </c>
      <c r="D28" s="3" t="str">
        <f ca="1">_xlfn.FORMULATEXT(C28)</f>
        <v>=EXP(G24-G26)</v>
      </c>
      <c r="K28" s="39">
        <v>0.99999899999999997</v>
      </c>
      <c r="L28" s="38">
        <f t="shared" si="1"/>
        <v>1374529.2303186217</v>
      </c>
    </row>
    <row r="29" spans="1:12" x14ac:dyDescent="0.25">
      <c r="A29" s="4">
        <f t="shared" si="4"/>
        <v>29</v>
      </c>
      <c r="B29" t="s">
        <v>22</v>
      </c>
      <c r="C29" s="26">
        <f>EXP(G25)*SQRT(EXP(G26)-1)</f>
        <v>173.20508075688792</v>
      </c>
      <c r="D29" t="str">
        <f ca="1">_xlfn.FORMULATEXT(C29)</f>
        <v>=EXP(G25)*SQRT(EXP(G26)-1)</v>
      </c>
    </row>
    <row r="30" spans="1:12" x14ac:dyDescent="0.25">
      <c r="A30" s="4">
        <f t="shared" si="4"/>
        <v>30</v>
      </c>
      <c r="B30" s="7" t="s">
        <v>5</v>
      </c>
      <c r="C30" s="7" t="s">
        <v>6</v>
      </c>
      <c r="D30" s="7" t="s">
        <v>7</v>
      </c>
      <c r="E30" s="7" t="s">
        <v>8</v>
      </c>
      <c r="F30" s="7" t="s">
        <v>9</v>
      </c>
      <c r="G30" s="7" t="s">
        <v>10</v>
      </c>
      <c r="H30" s="7" t="s">
        <v>11</v>
      </c>
      <c r="I30" s="6"/>
      <c r="J30" s="6"/>
    </row>
    <row r="31" spans="1:12" x14ac:dyDescent="0.25">
      <c r="A31" s="4">
        <f t="shared" si="4"/>
        <v>31</v>
      </c>
      <c r="B31" s="5" t="s">
        <v>41</v>
      </c>
    </row>
    <row r="32" spans="1:12" x14ac:dyDescent="0.25">
      <c r="A32" s="4">
        <f t="shared" si="4"/>
        <v>32</v>
      </c>
      <c r="C32" t="s">
        <v>42</v>
      </c>
    </row>
    <row r="33" spans="1:10" x14ac:dyDescent="0.25">
      <c r="A33" s="4">
        <f t="shared" si="4"/>
        <v>33</v>
      </c>
      <c r="C33" s="5" t="s">
        <v>13</v>
      </c>
      <c r="F33" s="1" t="s">
        <v>4</v>
      </c>
    </row>
    <row r="34" spans="1:10" x14ac:dyDescent="0.25">
      <c r="A34" s="4">
        <f t="shared" si="4"/>
        <v>34</v>
      </c>
      <c r="B34" t="s">
        <v>16</v>
      </c>
      <c r="C34" s="25">
        <f>EXP(G34)</f>
        <v>5000.0000000000036</v>
      </c>
      <c r="D34" t="str">
        <f ca="1">_xlfn.FORMULATEXT(C34)</f>
        <v>=EXP(G34)</v>
      </c>
      <c r="F34" s="12" t="s">
        <v>0</v>
      </c>
      <c r="G34" s="27">
        <f>G24+G16</f>
        <v>8.5171931914162382</v>
      </c>
      <c r="H34" s="2" t="str">
        <f ca="1">_xlfn.FORMULATEXT(G34)</f>
        <v>=G24+G16</v>
      </c>
    </row>
    <row r="35" spans="1:10" x14ac:dyDescent="0.25">
      <c r="A35" s="4">
        <f t="shared" si="4"/>
        <v>35</v>
      </c>
      <c r="B35" t="s">
        <v>19</v>
      </c>
      <c r="C35" s="29">
        <f>EXP(G34+G35/2)</f>
        <v>10049.000000000009</v>
      </c>
      <c r="D35" t="str">
        <f t="shared" ref="D35" ca="1" si="7">_xlfn.FORMULATEXT(C35)</f>
        <v>=EXP(G34+G35/2)</v>
      </c>
      <c r="F35" s="14" t="s">
        <v>43</v>
      </c>
      <c r="G35" s="28">
        <f>G18+G26</f>
        <v>1.3960704292654418</v>
      </c>
      <c r="H35" s="2" t="str">
        <f ca="1">_xlfn.FORMULATEXT(G35)</f>
        <v>=G18+G26</v>
      </c>
    </row>
    <row r="36" spans="1:10" x14ac:dyDescent="0.25">
      <c r="A36" s="4">
        <f t="shared" si="4"/>
        <v>36</v>
      </c>
      <c r="B36" t="s">
        <v>31</v>
      </c>
      <c r="C36" s="35">
        <f>EXP(G34-G36)</f>
        <v>1534.0076185390087</v>
      </c>
      <c r="D36" t="str">
        <f ca="1">_xlfn.FORMULATEXT(C36)</f>
        <v>=EXP(G34-G36)</v>
      </c>
      <c r="F36" s="16" t="s">
        <v>3</v>
      </c>
      <c r="G36" s="17">
        <f>SQRT(G35)</f>
        <v>1.1815542430483001</v>
      </c>
      <c r="H36" s="2" t="str">
        <f ca="1">_xlfn.FORMULATEXT(G36)</f>
        <v>=SQRT(G35)</v>
      </c>
    </row>
    <row r="37" spans="1:10" x14ac:dyDescent="0.25">
      <c r="A37" s="4">
        <f t="shared" si="4"/>
        <v>37</v>
      </c>
      <c r="B37" t="s">
        <v>23</v>
      </c>
      <c r="C37" s="29">
        <f>C35*SQRT(EXP(G35)-1)</f>
        <v>17519.001440407279</v>
      </c>
      <c r="D37" t="str">
        <f ca="1">_xlfn.FORMULATEXT(C37)</f>
        <v>=C35*SQRT(EXP(G35)-1)</v>
      </c>
    </row>
    <row r="38" spans="1:10" x14ac:dyDescent="0.25">
      <c r="A38" s="4">
        <f t="shared" si="4"/>
        <v>38</v>
      </c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6"/>
      <c r="J38" s="6"/>
    </row>
    <row r="39" spans="1:10" x14ac:dyDescent="0.25">
      <c r="A39" s="4">
        <f t="shared" si="4"/>
        <v>39</v>
      </c>
      <c r="B39" s="5" t="s">
        <v>39</v>
      </c>
      <c r="F39" s="5" t="s">
        <v>35</v>
      </c>
    </row>
    <row r="40" spans="1:10" ht="15.75" thickBot="1" x14ac:dyDescent="0.3">
      <c r="A40" s="4">
        <f t="shared" si="4"/>
        <v>40</v>
      </c>
      <c r="B40" t="s">
        <v>26</v>
      </c>
      <c r="C40" s="32">
        <f>C18*C26</f>
        <v>10049</v>
      </c>
      <c r="D40" t="str">
        <f ca="1">_xlfn.FORMULATEXT(C40)</f>
        <v>=C18*C26</v>
      </c>
      <c r="F40" s="11" t="s">
        <v>24</v>
      </c>
      <c r="G40" t="s">
        <v>25</v>
      </c>
    </row>
    <row r="41" spans="1:10" x14ac:dyDescent="0.25">
      <c r="A41" s="4">
        <f t="shared" si="4"/>
        <v>41</v>
      </c>
      <c r="B41" t="s">
        <v>24</v>
      </c>
      <c r="C41" s="36">
        <f>_xlfn.LOGNORM.DIST(C40,G34,G36,1)</f>
        <v>0.72266511690178536</v>
      </c>
      <c r="F41" s="42">
        <v>0.9</v>
      </c>
      <c r="G41" s="10">
        <f>_xlfn.LOGNORM.INV(F41,$G$34,$G$36)</f>
        <v>22729.430950755192</v>
      </c>
    </row>
    <row r="42" spans="1:10" x14ac:dyDescent="0.25">
      <c r="A42" s="4">
        <f t="shared" si="4"/>
        <v>42</v>
      </c>
      <c r="C42" t="str">
        <f ca="1">_xlfn.FORMULATEXT(C41)</f>
        <v>=LOGNORM.DIST(C40,G34,G36,1)</v>
      </c>
      <c r="F42" s="43">
        <v>0.95</v>
      </c>
      <c r="G42" s="10">
        <f>_xlfn.LOGNORM.INV(F42,$G$34,$G$36)</f>
        <v>34915.180100902871</v>
      </c>
    </row>
    <row r="43" spans="1:10" ht="15.75" thickBot="1" x14ac:dyDescent="0.3">
      <c r="A43" s="4">
        <f t="shared" si="4"/>
        <v>43</v>
      </c>
      <c r="B43" t="s">
        <v>24</v>
      </c>
      <c r="C43" t="s">
        <v>25</v>
      </c>
      <c r="F43" s="44">
        <v>0.99</v>
      </c>
      <c r="G43" s="10">
        <f>_xlfn.LOGNORM.INV(F43,$G$34,$G$36)</f>
        <v>78112.032776028514</v>
      </c>
    </row>
    <row r="44" spans="1:10" x14ac:dyDescent="0.25">
      <c r="A44" s="4">
        <f t="shared" si="4"/>
        <v>44</v>
      </c>
      <c r="B44" s="30">
        <v>0.5</v>
      </c>
      <c r="C44" s="31">
        <f>_xlfn.LOGNORM.INV(B44,$G$34,$G$36)</f>
        <v>5000.0000000000036</v>
      </c>
      <c r="D44" t="str">
        <f ca="1">_xlfn.FORMULATEXT(C44)</f>
        <v>=LOGNORM.INV(B44,$G$34,$G$36)</v>
      </c>
      <c r="J44" s="9"/>
    </row>
    <row r="45" spans="1:10" x14ac:dyDescent="0.25">
      <c r="A45" s="4"/>
      <c r="C45" s="33"/>
      <c r="H45" s="34"/>
      <c r="I45" s="10"/>
      <c r="J45" s="9"/>
    </row>
  </sheetData>
  <sheetProtection sheet="1" objects="1" scenarios="1"/>
  <pageMargins left="0.7" right="0.7" top="0.75" bottom="0.75" header="0.3" footer="0.3"/>
  <pageSetup orientation="portrait" horizontalDpi="1200" verticalDpi="1200" r:id="rId1"/>
  <headerFooter>
    <oddHeader xml:space="preserve">&amp;LXL5F&amp;CLog-Normal Distribution of Total Losses
given Normal Frequency and Log-Normal Severity&amp;RV0F
</oddHead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Log-Normal Distribution of Total Losses given Log-Normal Distributions of Frequency and Severity</dc:title>
  <dc:creator>Milo Schield</dc:creator>
  <cp:lastModifiedBy>Milo Schield</cp:lastModifiedBy>
  <cp:lastPrinted>2019-04-21T04:04:06Z</cp:lastPrinted>
  <dcterms:created xsi:type="dcterms:W3CDTF">2017-06-20T03:37:32Z</dcterms:created>
  <dcterms:modified xsi:type="dcterms:W3CDTF">2019-05-01T12:20:02Z</dcterms:modified>
</cp:coreProperties>
</file>