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8\0-Stat\1Excel\Ch02-Predicting\XL4F-Logistic-Run\"/>
    </mc:Choice>
  </mc:AlternateContent>
  <bookViews>
    <workbookView xWindow="360" yWindow="120" windowWidth="14295" windowHeight="6780"/>
  </bookViews>
  <sheets>
    <sheet name="1C" sheetId="4" r:id="rId1"/>
    <sheet name="2CB" sheetId="6" r:id="rId2"/>
    <sheet name="2C" sheetId="2" r:id="rId3"/>
  </sheets>
  <calcPr calcId="152511"/>
</workbook>
</file>

<file path=xl/calcChain.xml><?xml version="1.0" encoding="utf-8"?>
<calcChain xmlns="http://schemas.openxmlformats.org/spreadsheetml/2006/main">
  <c r="A2" i="6" l="1"/>
  <c r="A3" i="6"/>
  <c r="A4" i="6"/>
  <c r="B4" i="6"/>
  <c r="A5" i="6"/>
  <c r="L5" i="6"/>
  <c r="M5" i="6"/>
  <c r="C4" i="6" l="1"/>
  <c r="D4" i="6"/>
  <c r="A6" i="6"/>
  <c r="A7" i="6"/>
  <c r="L7" i="6"/>
  <c r="B5" i="6" s="1"/>
  <c r="M7" i="6"/>
  <c r="C5" i="6" l="1"/>
  <c r="D5" i="6"/>
  <c r="B6" i="6"/>
  <c r="A8" i="6"/>
  <c r="A9" i="6"/>
  <c r="A10" i="6"/>
  <c r="A11" i="6"/>
  <c r="A12" i="6"/>
  <c r="A13" i="6"/>
  <c r="A14" i="6"/>
  <c r="A15" i="6"/>
  <c r="A16" i="6"/>
  <c r="G16" i="6"/>
  <c r="H16" i="6"/>
  <c r="B7" i="6" l="1"/>
  <c r="D6" i="6"/>
  <c r="C6" i="6"/>
  <c r="A17" i="6"/>
  <c r="G17" i="6"/>
  <c r="H17" i="6"/>
  <c r="C7" i="6" l="1"/>
  <c r="D7" i="6"/>
  <c r="B8" i="6"/>
  <c r="A18" i="6"/>
  <c r="G18" i="6"/>
  <c r="H18" i="6"/>
  <c r="B9" i="6" l="1"/>
  <c r="C8" i="6"/>
  <c r="D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E36" i="6"/>
  <c r="D9" i="6" l="1"/>
  <c r="C9" i="6"/>
  <c r="B10" i="6"/>
  <c r="F17" i="4"/>
  <c r="F16" i="4"/>
  <c r="G16" i="4"/>
  <c r="G17" i="4"/>
  <c r="B11" i="6" l="1"/>
  <c r="C10" i="6"/>
  <c r="D10" i="6"/>
  <c r="A2" i="4"/>
  <c r="A3" i="4"/>
  <c r="A4" i="4"/>
  <c r="A5" i="4"/>
  <c r="K5" i="4"/>
  <c r="K7" i="4" s="1"/>
  <c r="B4" i="4"/>
  <c r="C4" i="4" s="1"/>
  <c r="L5" i="4"/>
  <c r="D36" i="4"/>
  <c r="L7" i="4"/>
  <c r="D11" i="6" l="1"/>
  <c r="C11" i="6"/>
  <c r="B12" i="6"/>
  <c r="B5" i="4"/>
  <c r="C5" i="4" s="1"/>
  <c r="B13" i="6" l="1"/>
  <c r="D12" i="6"/>
  <c r="C12" i="6"/>
  <c r="B6" i="4"/>
  <c r="C6" i="4" s="1"/>
  <c r="A26" i="4"/>
  <c r="A27" i="4"/>
  <c r="A28" i="4"/>
  <c r="A29" i="4"/>
  <c r="A30" i="4"/>
  <c r="A31" i="4"/>
  <c r="A32" i="4"/>
  <c r="A33" i="4"/>
  <c r="A34" i="4"/>
  <c r="A35" i="4"/>
  <c r="A36" i="4"/>
  <c r="A17" i="4"/>
  <c r="A18" i="4"/>
  <c r="A19" i="4"/>
  <c r="A20" i="4"/>
  <c r="A21" i="4"/>
  <c r="A22" i="4"/>
  <c r="A23" i="4"/>
  <c r="A24" i="4"/>
  <c r="A25" i="4"/>
  <c r="A6" i="4"/>
  <c r="A7" i="4"/>
  <c r="A8" i="4"/>
  <c r="A9" i="4"/>
  <c r="A10" i="4"/>
  <c r="A11" i="4"/>
  <c r="A12" i="4"/>
  <c r="A13" i="4"/>
  <c r="A14" i="4"/>
  <c r="A15" i="4"/>
  <c r="A16" i="4"/>
  <c r="C13" i="6" l="1"/>
  <c r="D13" i="6"/>
  <c r="B14" i="6"/>
  <c r="B7" i="4"/>
  <c r="C7" i="4" s="1"/>
  <c r="B15" i="6" l="1"/>
  <c r="C14" i="6"/>
  <c r="D14" i="6"/>
  <c r="B8" i="4"/>
  <c r="C8" i="4" s="1"/>
  <c r="D15" i="6" l="1"/>
  <c r="C15" i="6"/>
  <c r="B16" i="6"/>
  <c r="B9" i="4"/>
  <c r="C9" i="4" s="1"/>
  <c r="C16" i="6" l="1"/>
  <c r="D16" i="6"/>
  <c r="B17" i="6"/>
  <c r="B10" i="4"/>
  <c r="C10" i="4" s="1"/>
  <c r="C17" i="6" l="1"/>
  <c r="D17" i="6"/>
  <c r="B18" i="6"/>
  <c r="B11" i="4"/>
  <c r="C11" i="4" s="1"/>
  <c r="C18" i="6" l="1"/>
  <c r="D18" i="6"/>
  <c r="B19" i="6"/>
  <c r="B12" i="4"/>
  <c r="C12" i="4" s="1"/>
  <c r="B20" i="6" l="1"/>
  <c r="C19" i="6"/>
  <c r="D19" i="6"/>
  <c r="B13" i="4"/>
  <c r="C13" i="4" s="1"/>
  <c r="C20" i="6" l="1"/>
  <c r="D20" i="6"/>
  <c r="B21" i="6"/>
  <c r="B14" i="4"/>
  <c r="C14" i="4" s="1"/>
  <c r="B22" i="6" l="1"/>
  <c r="D21" i="6"/>
  <c r="C21" i="6"/>
  <c r="B15" i="4"/>
  <c r="C15" i="4" s="1"/>
  <c r="C22" i="6" l="1"/>
  <c r="B23" i="6"/>
  <c r="D22" i="6"/>
  <c r="B16" i="4"/>
  <c r="C16" i="4" s="1"/>
  <c r="B24" i="6" l="1"/>
  <c r="C23" i="6"/>
  <c r="D23" i="6"/>
  <c r="B17" i="4"/>
  <c r="C17" i="4" s="1"/>
  <c r="C24" i="6" l="1"/>
  <c r="D24" i="6"/>
  <c r="B25" i="6"/>
  <c r="B18" i="4"/>
  <c r="C18" i="4" s="1"/>
  <c r="B26" i="6" l="1"/>
  <c r="C25" i="6"/>
  <c r="D25" i="6"/>
  <c r="B19" i="4"/>
  <c r="C19" i="4" s="1"/>
  <c r="C26" i="6" l="1"/>
  <c r="D26" i="6"/>
  <c r="B27" i="6"/>
  <c r="B20" i="4"/>
  <c r="C20" i="4" s="1"/>
  <c r="B28" i="6" l="1"/>
  <c r="C27" i="6"/>
  <c r="D27" i="6"/>
  <c r="B21" i="4"/>
  <c r="C21" i="4" s="1"/>
  <c r="C28" i="6" l="1"/>
  <c r="D28" i="6"/>
  <c r="B29" i="6"/>
  <c r="B22" i="4"/>
  <c r="C22" i="4" s="1"/>
  <c r="B30" i="6" l="1"/>
  <c r="D29" i="6"/>
  <c r="C29" i="6"/>
  <c r="B23" i="4"/>
  <c r="C23" i="4" s="1"/>
  <c r="C30" i="6" l="1"/>
  <c r="D30" i="6"/>
  <c r="B31" i="6"/>
  <c r="B24" i="4"/>
  <c r="C24" i="4" s="1"/>
  <c r="B32" i="6" l="1"/>
  <c r="C31" i="6"/>
  <c r="D31" i="6"/>
  <c r="B25" i="4"/>
  <c r="C25" i="4" s="1"/>
  <c r="B33" i="6" l="1"/>
  <c r="C32" i="6"/>
  <c r="D32" i="6"/>
  <c r="B26" i="4"/>
  <c r="C26" i="4" s="1"/>
  <c r="B34" i="6" l="1"/>
  <c r="C33" i="6"/>
  <c r="D33" i="6"/>
  <c r="B27" i="4"/>
  <c r="C27" i="4" s="1"/>
  <c r="C34" i="6" l="1"/>
  <c r="D34" i="6"/>
  <c r="B35" i="6"/>
  <c r="B28" i="4"/>
  <c r="C28" i="4" s="1"/>
  <c r="B36" i="6" l="1"/>
  <c r="C35" i="6"/>
  <c r="D35" i="6"/>
  <c r="B29" i="4"/>
  <c r="C29" i="4" s="1"/>
  <c r="C36" i="6" l="1"/>
  <c r="D36" i="6"/>
  <c r="B30" i="4"/>
  <c r="C30" i="4" s="1"/>
  <c r="B31" i="4" l="1"/>
  <c r="C31" i="4" s="1"/>
  <c r="B32" i="4" l="1"/>
  <c r="C32" i="4" s="1"/>
  <c r="B33" i="4" l="1"/>
  <c r="C33" i="4" s="1"/>
  <c r="B34" i="4" l="1"/>
  <c r="C34" i="4" s="1"/>
  <c r="B35" i="4" l="1"/>
  <c r="C35" i="4" s="1"/>
  <c r="B36" i="4" l="1"/>
  <c r="C36" i="4" s="1"/>
</calcChain>
</file>

<file path=xl/sharedStrings.xml><?xml version="1.0" encoding="utf-8"?>
<sst xmlns="http://schemas.openxmlformats.org/spreadsheetml/2006/main" count="106" uniqueCount="67">
  <si>
    <t>Height</t>
  </si>
  <si>
    <t>Male</t>
  </si>
  <si>
    <t>F</t>
  </si>
  <si>
    <t>A</t>
  </si>
  <si>
    <t>B</t>
  </si>
  <si>
    <t>C</t>
  </si>
  <si>
    <t>D</t>
  </si>
  <si>
    <t>E</t>
  </si>
  <si>
    <t>G</t>
  </si>
  <si>
    <t>I</t>
  </si>
  <si>
    <t>J</t>
  </si>
  <si>
    <t>K</t>
  </si>
  <si>
    <t>L</t>
  </si>
  <si>
    <t>M</t>
  </si>
  <si>
    <t>Range</t>
  </si>
  <si>
    <t>Diff</t>
  </si>
  <si>
    <t>Unit</t>
  </si>
  <si>
    <t>Binary</t>
  </si>
  <si>
    <t xml:space="preserve"> Intercept</t>
  </si>
  <si>
    <t>X</t>
  </si>
  <si>
    <t>Coefficients for Logistic Model</t>
  </si>
  <si>
    <t>Smoker</t>
  </si>
  <si>
    <t>Names for Y, X1 and X2</t>
  </si>
  <si>
    <t>Outcome</t>
  </si>
  <si>
    <t>Y</t>
  </si>
  <si>
    <t>X1</t>
  </si>
  <si>
    <t>X2</t>
  </si>
  <si>
    <t>DATA</t>
  </si>
  <si>
    <t xml:space="preserve">Coefficient X1 </t>
  </si>
  <si>
    <t xml:space="preserve">Coefficient X2 </t>
  </si>
  <si>
    <t xml:space="preserve"> </t>
  </si>
  <si>
    <t>X50</t>
  </si>
  <si>
    <t>H</t>
  </si>
  <si>
    <t>Xmin</t>
  </si>
  <si>
    <t>Xmax</t>
  </si>
  <si>
    <t>X2 No</t>
  </si>
  <si>
    <t>X2 Yes</t>
  </si>
  <si>
    <t>X50no</t>
  </si>
  <si>
    <t>X50yes</t>
  </si>
  <si>
    <t>RESULTS</t>
  </si>
  <si>
    <t>Slope|X50</t>
  </si>
  <si>
    <t>Instructions</t>
  </si>
  <si>
    <t>Step 2</t>
  </si>
  <si>
    <t>Step 3</t>
  </si>
  <si>
    <t>0. Enable worksheet for editing</t>
  </si>
  <si>
    <t>1. Enter range: Xmin and Xmax</t>
  </si>
  <si>
    <t>2. Enter coefficients for logistic</t>
  </si>
  <si>
    <t>3. Enter names for Y, X1 and X2</t>
  </si>
  <si>
    <t xml:space="preserve">5. Answer questions </t>
  </si>
  <si>
    <t>Step 1</t>
  </si>
  <si>
    <t xml:space="preserve">Coefficient X </t>
  </si>
  <si>
    <t>3. Enter names for Y and X</t>
  </si>
  <si>
    <t>Names for X and Y</t>
  </si>
  <si>
    <t>Continuous</t>
  </si>
  <si>
    <t>Predictor</t>
  </si>
  <si>
    <t>continuous</t>
  </si>
  <si>
    <t>Coefficients for a Logistic model</t>
  </si>
  <si>
    <t>1=Yes</t>
  </si>
  <si>
    <t xml:space="preserve">       Excel generates values of X1</t>
  </si>
  <si>
    <t xml:space="preserve">       Excel generates values of Y</t>
  </si>
  <si>
    <t xml:space="preserve">        Distinguish Y, X1 and X2</t>
  </si>
  <si>
    <t>4. Tighten range to focus on center</t>
  </si>
  <si>
    <t xml:space="preserve">        Make differences more visible</t>
  </si>
  <si>
    <t xml:space="preserve">       Excel generates values of X</t>
  </si>
  <si>
    <t xml:space="preserve">       Distinguish Y and X</t>
  </si>
  <si>
    <t>4. Tighten range to focus center</t>
  </si>
  <si>
    <t xml:space="preserve">       Make center more visible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</si>
</sst>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mediumDashed">
        <color auto="1"/>
      </left>
      <right/>
      <top/>
      <bottom/>
      <diagonal/>
    </border>
    <border>
      <left/>
      <right/>
      <top/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1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quotePrefix="1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2" fontId="0" fillId="0" borderId="12" xfId="0" quotePrefix="1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5" xfId="0" applyBorder="1"/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2" fontId="1" fillId="0" borderId="0" xfId="0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1" fillId="0" borderId="24" xfId="0" quotePrefix="1" applyNumberFormat="1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4" fontId="1" fillId="0" borderId="26" xfId="0" quotePrefix="1" applyNumberFormat="1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4" fontId="1" fillId="0" borderId="28" xfId="0" quotePrefix="1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Fill="1" applyBorder="1"/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3" fillId="0" borderId="0" xfId="1" applyNumberFormat="1" applyFont="1" applyAlignment="1">
      <alignment horizontal="center"/>
    </xf>
    <xf numFmtId="0" fontId="1" fillId="0" borderId="0" xfId="1" applyAlignment="1">
      <alignment horizontal="left"/>
    </xf>
    <xf numFmtId="164" fontId="1" fillId="0" borderId="11" xfId="1" quotePrefix="1" applyNumberFormat="1" applyFont="1" applyBorder="1" applyAlignment="1">
      <alignment horizontal="center"/>
    </xf>
    <xf numFmtId="164" fontId="1" fillId="0" borderId="10" xfId="1" quotePrefix="1" applyNumberFormat="1" applyFont="1" applyBorder="1" applyAlignment="1">
      <alignment horizontal="center"/>
    </xf>
    <xf numFmtId="165" fontId="1" fillId="0" borderId="0" xfId="1" applyNumberFormat="1" applyAlignment="1">
      <alignment horizontal="center"/>
    </xf>
    <xf numFmtId="0" fontId="1" fillId="2" borderId="0" xfId="1" applyFont="1" applyFill="1" applyAlignment="1">
      <alignment horizontal="center"/>
    </xf>
    <xf numFmtId="164" fontId="1" fillId="0" borderId="9" xfId="1" quotePrefix="1" applyNumberFormat="1" applyFont="1" applyBorder="1" applyAlignment="1">
      <alignment horizontal="center"/>
    </xf>
    <xf numFmtId="164" fontId="1" fillId="0" borderId="8" xfId="1" quotePrefix="1" applyNumberFormat="1" applyFont="1" applyBorder="1" applyAlignment="1">
      <alignment horizontal="center"/>
    </xf>
    <xf numFmtId="0" fontId="1" fillId="0" borderId="0" xfId="1" applyFont="1"/>
    <xf numFmtId="0" fontId="3" fillId="0" borderId="0" xfId="1" applyFont="1"/>
    <xf numFmtId="0" fontId="1" fillId="0" borderId="22" xfId="1" applyBorder="1"/>
    <xf numFmtId="0" fontId="1" fillId="0" borderId="17" xfId="1" applyBorder="1"/>
    <xf numFmtId="0" fontId="1" fillId="0" borderId="15" xfId="1" applyBorder="1"/>
    <xf numFmtId="0" fontId="1" fillId="0" borderId="0" xfId="1" applyFont="1" applyBorder="1"/>
    <xf numFmtId="164" fontId="1" fillId="0" borderId="14" xfId="1" applyNumberForma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21" xfId="1" applyBorder="1"/>
    <xf numFmtId="0" fontId="1" fillId="0" borderId="0" xfId="1" applyFont="1" applyBorder="1" applyAlignment="1">
      <alignment horizontal="center"/>
    </xf>
    <xf numFmtId="0" fontId="1" fillId="0" borderId="16" xfId="1" applyBorder="1"/>
    <xf numFmtId="2" fontId="1" fillId="0" borderId="13" xfId="1" quotePrefix="1" applyNumberForma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2" fontId="1" fillId="0" borderId="12" xfId="1" quotePrefix="1" applyNumberFormat="1" applyBorder="1" applyAlignment="1">
      <alignment horizontal="center"/>
    </xf>
    <xf numFmtId="0" fontId="1" fillId="0" borderId="0" xfId="1" applyBorder="1"/>
    <xf numFmtId="0" fontId="2" fillId="0" borderId="0" xfId="1" applyFont="1" applyBorder="1"/>
    <xf numFmtId="0" fontId="1" fillId="0" borderId="0" xfId="1" applyFont="1" applyFill="1" applyBorder="1" applyAlignment="1">
      <alignment horizontal="center"/>
    </xf>
    <xf numFmtId="0" fontId="1" fillId="0" borderId="16" xfId="1" applyFont="1" applyBorder="1"/>
    <xf numFmtId="164" fontId="1" fillId="0" borderId="0" xfId="1" quotePrefix="1" applyNumberFormat="1" applyAlignment="1">
      <alignment horizontal="center"/>
    </xf>
    <xf numFmtId="164" fontId="1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164" fontId="1" fillId="0" borderId="7" xfId="1" quotePrefix="1" applyNumberFormat="1" applyFont="1" applyBorder="1" applyAlignment="1">
      <alignment horizontal="center"/>
    </xf>
    <xf numFmtId="164" fontId="1" fillId="0" borderId="6" xfId="1" quotePrefix="1" applyNumberFormat="1" applyFont="1" applyBorder="1" applyAlignment="1">
      <alignment horizontal="center"/>
    </xf>
    <xf numFmtId="0" fontId="1" fillId="0" borderId="20" xfId="1" applyBorder="1"/>
    <xf numFmtId="0" fontId="1" fillId="0" borderId="19" xfId="1" applyFont="1" applyBorder="1" applyAlignment="1">
      <alignment horizontal="center"/>
    </xf>
    <xf numFmtId="0" fontId="1" fillId="0" borderId="19" xfId="1" applyFont="1" applyBorder="1"/>
    <xf numFmtId="0" fontId="1" fillId="0" borderId="18" xfId="1" applyFont="1" applyBorder="1"/>
    <xf numFmtId="0" fontId="2" fillId="0" borderId="0" xfId="1" applyFont="1"/>
    <xf numFmtId="1" fontId="3" fillId="0" borderId="0" xfId="1" applyNumberFormat="1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2" fontId="1" fillId="0" borderId="1" xfId="1" applyNumberFormat="1" applyBorder="1" applyAlignment="1" applyProtection="1">
      <alignment horizontal="center"/>
      <protection locked="0"/>
    </xf>
    <xf numFmtId="2" fontId="1" fillId="0" borderId="5" xfId="1" applyNumberFormat="1" applyFont="1" applyFill="1" applyBorder="1" applyAlignment="1" applyProtection="1">
      <alignment horizontal="center"/>
      <protection locked="0"/>
    </xf>
    <xf numFmtId="2" fontId="1" fillId="0" borderId="2" xfId="1" applyNumberFormat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0" borderId="5" xfId="1" applyFont="1" applyFill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P(Male) given Height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36165537447354E-2"/>
          <c:y val="0.13379487179487179"/>
          <c:w val="0.8703902826100226"/>
          <c:h val="0.70621401171007459"/>
        </c:manualLayout>
      </c:layout>
      <c:scatterChart>
        <c:scatterStyle val="lineMarker"/>
        <c:varyColors val="0"/>
        <c:ser>
          <c:idx val="0"/>
          <c:order val="0"/>
          <c:tx>
            <c:v>Height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'1C'!$B$4:$B$36</c:f>
              <c:numCache>
                <c:formatCode>0.0</c:formatCode>
                <c:ptCount val="33"/>
                <c:pt idx="0">
                  <c:v>64</c:v>
                </c:pt>
                <c:pt idx="1">
                  <c:v>64.21875</c:v>
                </c:pt>
                <c:pt idx="2">
                  <c:v>64.4375</c:v>
                </c:pt>
                <c:pt idx="3">
                  <c:v>64.65625</c:v>
                </c:pt>
                <c:pt idx="4">
                  <c:v>64.875</c:v>
                </c:pt>
                <c:pt idx="5">
                  <c:v>65.09375</c:v>
                </c:pt>
                <c:pt idx="6">
                  <c:v>65.3125</c:v>
                </c:pt>
                <c:pt idx="7">
                  <c:v>65.53125</c:v>
                </c:pt>
                <c:pt idx="8">
                  <c:v>65.75</c:v>
                </c:pt>
                <c:pt idx="9">
                  <c:v>65.96875</c:v>
                </c:pt>
                <c:pt idx="10">
                  <c:v>66.1875</c:v>
                </c:pt>
                <c:pt idx="11">
                  <c:v>66.40625</c:v>
                </c:pt>
                <c:pt idx="12">
                  <c:v>66.625</c:v>
                </c:pt>
                <c:pt idx="13">
                  <c:v>66.84375</c:v>
                </c:pt>
                <c:pt idx="14">
                  <c:v>67.0625</c:v>
                </c:pt>
                <c:pt idx="15">
                  <c:v>67.28125</c:v>
                </c:pt>
                <c:pt idx="16">
                  <c:v>67.5</c:v>
                </c:pt>
                <c:pt idx="17">
                  <c:v>67.71875</c:v>
                </c:pt>
                <c:pt idx="18">
                  <c:v>67.9375</c:v>
                </c:pt>
                <c:pt idx="19">
                  <c:v>68.15625</c:v>
                </c:pt>
                <c:pt idx="20">
                  <c:v>68.375</c:v>
                </c:pt>
                <c:pt idx="21">
                  <c:v>68.59375</c:v>
                </c:pt>
                <c:pt idx="22">
                  <c:v>68.8125</c:v>
                </c:pt>
                <c:pt idx="23">
                  <c:v>69.03125</c:v>
                </c:pt>
                <c:pt idx="24">
                  <c:v>69.25</c:v>
                </c:pt>
                <c:pt idx="25">
                  <c:v>69.46875</c:v>
                </c:pt>
                <c:pt idx="26">
                  <c:v>69.6875</c:v>
                </c:pt>
                <c:pt idx="27">
                  <c:v>69.90625</c:v>
                </c:pt>
                <c:pt idx="28">
                  <c:v>70.125</c:v>
                </c:pt>
                <c:pt idx="29">
                  <c:v>70.34375</c:v>
                </c:pt>
                <c:pt idx="30">
                  <c:v>70.5625</c:v>
                </c:pt>
                <c:pt idx="31">
                  <c:v>70.78125</c:v>
                </c:pt>
                <c:pt idx="32">
                  <c:v>71</c:v>
                </c:pt>
              </c:numCache>
            </c:numRef>
          </c:xVal>
          <c:yVal>
            <c:numRef>
              <c:f>'1C'!$C$4:$C$36</c:f>
              <c:numCache>
                <c:formatCode>0.000</c:formatCode>
                <c:ptCount val="33"/>
                <c:pt idx="0">
                  <c:v>7.3220422673701572E-3</c:v>
                </c:pt>
                <c:pt idx="1">
                  <c:v>9.721834032460715E-3</c:v>
                </c:pt>
                <c:pt idx="2">
                  <c:v>1.2897935630663288E-2</c:v>
                </c:pt>
                <c:pt idx="3">
                  <c:v>1.7093751532877073E-2</c:v>
                </c:pt>
                <c:pt idx="4">
                  <c:v>2.2623221794736678E-2</c:v>
                </c:pt>
                <c:pt idx="5">
                  <c:v>2.9886972215326806E-2</c:v>
                </c:pt>
                <c:pt idx="6">
                  <c:v>3.938894156491278E-2</c:v>
                </c:pt>
                <c:pt idx="7">
                  <c:v>5.1750720018931842E-2</c:v>
                </c:pt>
                <c:pt idx="8">
                  <c:v>6.7718610124261377E-2</c:v>
                </c:pt>
                <c:pt idx="9">
                  <c:v>8.815541428045863E-2</c:v>
                </c:pt>
                <c:pt idx="10">
                  <c:v>0.11400562449206429</c:v>
                </c:pt>
                <c:pt idx="11">
                  <c:v>0.14622047618053635</c:v>
                </c:pt>
                <c:pt idx="12">
                  <c:v>0.18563111628400161</c:v>
                </c:pt>
                <c:pt idx="13">
                  <c:v>0.23276807573906536</c:v>
                </c:pt>
                <c:pt idx="14">
                  <c:v>0.28764667239891512</c:v>
                </c:pt>
                <c:pt idx="15">
                  <c:v>0.34956866632521344</c:v>
                </c:pt>
                <c:pt idx="16">
                  <c:v>0.41701717915749353</c:v>
                </c:pt>
                <c:pt idx="17">
                  <c:v>0.48772124878405049</c:v>
                </c:pt>
                <c:pt idx="18">
                  <c:v>0.55892011152241194</c:v>
                </c:pt>
                <c:pt idx="19">
                  <c:v>0.62777561811944305</c:v>
                </c:pt>
                <c:pt idx="20">
                  <c:v>0.69180925397347959</c:v>
                </c:pt>
                <c:pt idx="21">
                  <c:v>0.74922755144798669</c:v>
                </c:pt>
                <c:pt idx="22">
                  <c:v>0.79905559002489768</c:v>
                </c:pt>
                <c:pt idx="23">
                  <c:v>0.84108291190890461</c:v>
                </c:pt>
                <c:pt idx="24">
                  <c:v>0.8756877524027824</c:v>
                </c:pt>
                <c:pt idx="25">
                  <c:v>0.90362071995421822</c:v>
                </c:pt>
                <c:pt idx="26">
                  <c:v>0.92580891703350954</c:v>
                </c:pt>
                <c:pt idx="27">
                  <c:v>0.94321003293620687</c:v>
                </c:pt>
                <c:pt idx="28">
                  <c:v>0.95672060448008656</c:v>
                </c:pt>
                <c:pt idx="29">
                  <c:v>0.967128970512519</c:v>
                </c:pt>
                <c:pt idx="30">
                  <c:v>0.97509935278976789</c:v>
                </c:pt>
                <c:pt idx="31">
                  <c:v>0.98117474012829298</c:v>
                </c:pt>
                <c:pt idx="32">
                  <c:v>0.98578942567626193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70000"/>
        <c:axId val="68570392"/>
      </c:scatterChart>
      <c:valAx>
        <c:axId val="68570000"/>
        <c:scaling>
          <c:orientation val="minMax"/>
          <c:max val="71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0392"/>
        <c:crosses val="autoZero"/>
        <c:crossBetween val="midCat"/>
      </c:valAx>
      <c:valAx>
        <c:axId val="685703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000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&amp;LXL4B    &amp;CP(Male) given Height and Smoking Status
Logistic Model, OLS-Nudge Fit&amp;ROLS1B: V0A</c:oddHeader>
    </c:headerFooter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P(Male) given Height and Smoking Status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36165537447354E-2"/>
          <c:y val="0.13379487179487179"/>
          <c:w val="0.8703902826100226"/>
          <c:h val="0.70621401171007459"/>
        </c:manualLayout>
      </c:layout>
      <c:scatterChart>
        <c:scatterStyle val="lineMarker"/>
        <c:varyColors val="0"/>
        <c:ser>
          <c:idx val="5"/>
          <c:order val="0"/>
          <c:tx>
            <c:v>Non-Smoker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'2CB'!$B$4:$B$36</c:f>
              <c:numCache>
                <c:formatCode>0.0</c:formatCode>
                <c:ptCount val="33"/>
                <c:pt idx="0">
                  <c:v>64</c:v>
                </c:pt>
                <c:pt idx="1">
                  <c:v>64.21875</c:v>
                </c:pt>
                <c:pt idx="2">
                  <c:v>64.4375</c:v>
                </c:pt>
                <c:pt idx="3">
                  <c:v>64.65625</c:v>
                </c:pt>
                <c:pt idx="4">
                  <c:v>64.875</c:v>
                </c:pt>
                <c:pt idx="5">
                  <c:v>65.09375</c:v>
                </c:pt>
                <c:pt idx="6">
                  <c:v>65.3125</c:v>
                </c:pt>
                <c:pt idx="7">
                  <c:v>65.53125</c:v>
                </c:pt>
                <c:pt idx="8">
                  <c:v>65.75</c:v>
                </c:pt>
                <c:pt idx="9">
                  <c:v>65.96875</c:v>
                </c:pt>
                <c:pt idx="10">
                  <c:v>66.1875</c:v>
                </c:pt>
                <c:pt idx="11">
                  <c:v>66.40625</c:v>
                </c:pt>
                <c:pt idx="12">
                  <c:v>66.625</c:v>
                </c:pt>
                <c:pt idx="13">
                  <c:v>66.84375</c:v>
                </c:pt>
                <c:pt idx="14">
                  <c:v>67.0625</c:v>
                </c:pt>
                <c:pt idx="15">
                  <c:v>67.28125</c:v>
                </c:pt>
                <c:pt idx="16">
                  <c:v>67.5</c:v>
                </c:pt>
                <c:pt idx="17">
                  <c:v>67.71875</c:v>
                </c:pt>
                <c:pt idx="18">
                  <c:v>67.9375</c:v>
                </c:pt>
                <c:pt idx="19">
                  <c:v>68.15625</c:v>
                </c:pt>
                <c:pt idx="20">
                  <c:v>68.375</c:v>
                </c:pt>
                <c:pt idx="21">
                  <c:v>68.59375</c:v>
                </c:pt>
                <c:pt idx="22">
                  <c:v>68.8125</c:v>
                </c:pt>
                <c:pt idx="23">
                  <c:v>69.03125</c:v>
                </c:pt>
                <c:pt idx="24">
                  <c:v>69.25</c:v>
                </c:pt>
                <c:pt idx="25">
                  <c:v>69.46875</c:v>
                </c:pt>
                <c:pt idx="26">
                  <c:v>69.6875</c:v>
                </c:pt>
                <c:pt idx="27">
                  <c:v>69.90625</c:v>
                </c:pt>
                <c:pt idx="28">
                  <c:v>70.125</c:v>
                </c:pt>
                <c:pt idx="29">
                  <c:v>70.34375</c:v>
                </c:pt>
                <c:pt idx="30">
                  <c:v>70.5625</c:v>
                </c:pt>
                <c:pt idx="31">
                  <c:v>70.78125</c:v>
                </c:pt>
                <c:pt idx="32">
                  <c:v>71</c:v>
                </c:pt>
              </c:numCache>
            </c:numRef>
          </c:xVal>
          <c:yVal>
            <c:numRef>
              <c:f>'2CB'!$C$5:$C$36</c:f>
              <c:numCache>
                <c:formatCode>0.000</c:formatCode>
                <c:ptCount val="32"/>
                <c:pt idx="0">
                  <c:v>9.721834032460715E-3</c:v>
                </c:pt>
                <c:pt idx="1">
                  <c:v>1.2897935630663288E-2</c:v>
                </c:pt>
                <c:pt idx="2">
                  <c:v>1.7093751532877073E-2</c:v>
                </c:pt>
                <c:pt idx="3">
                  <c:v>2.2623221794736678E-2</c:v>
                </c:pt>
                <c:pt idx="4">
                  <c:v>2.9886972215326806E-2</c:v>
                </c:pt>
                <c:pt idx="5">
                  <c:v>3.938894156491278E-2</c:v>
                </c:pt>
                <c:pt idx="6">
                  <c:v>5.1750720018931842E-2</c:v>
                </c:pt>
                <c:pt idx="7">
                  <c:v>6.7718610124261377E-2</c:v>
                </c:pt>
                <c:pt idx="8">
                  <c:v>8.815541428045863E-2</c:v>
                </c:pt>
                <c:pt idx="9">
                  <c:v>0.11400562449206429</c:v>
                </c:pt>
                <c:pt idx="10">
                  <c:v>0.14622047618053635</c:v>
                </c:pt>
                <c:pt idx="11">
                  <c:v>0.18563111628400161</c:v>
                </c:pt>
                <c:pt idx="12">
                  <c:v>0.23276807573906536</c:v>
                </c:pt>
                <c:pt idx="13">
                  <c:v>0.28764667239891512</c:v>
                </c:pt>
                <c:pt idx="14">
                  <c:v>0.34956866632521344</c:v>
                </c:pt>
                <c:pt idx="15">
                  <c:v>0.41701717915749353</c:v>
                </c:pt>
                <c:pt idx="16">
                  <c:v>0.48772124878405049</c:v>
                </c:pt>
                <c:pt idx="17">
                  <c:v>0.55892011152241194</c:v>
                </c:pt>
                <c:pt idx="18">
                  <c:v>0.62777561811944305</c:v>
                </c:pt>
                <c:pt idx="19">
                  <c:v>0.69180925397347959</c:v>
                </c:pt>
                <c:pt idx="20">
                  <c:v>0.74922755144798669</c:v>
                </c:pt>
                <c:pt idx="21">
                  <c:v>0.79905559002489768</c:v>
                </c:pt>
                <c:pt idx="22">
                  <c:v>0.84108291190890461</c:v>
                </c:pt>
                <c:pt idx="23">
                  <c:v>0.8756877524027824</c:v>
                </c:pt>
                <c:pt idx="24">
                  <c:v>0.90362071995421822</c:v>
                </c:pt>
                <c:pt idx="25">
                  <c:v>0.92580891703350954</c:v>
                </c:pt>
                <c:pt idx="26">
                  <c:v>0.94321003293620687</c:v>
                </c:pt>
                <c:pt idx="27">
                  <c:v>0.95672060448008656</c:v>
                </c:pt>
                <c:pt idx="28">
                  <c:v>0.967128970512519</c:v>
                </c:pt>
                <c:pt idx="29">
                  <c:v>0.97509935278976789</c:v>
                </c:pt>
                <c:pt idx="30">
                  <c:v>0.98117474012829298</c:v>
                </c:pt>
                <c:pt idx="31">
                  <c:v>0.98578942567626193</c:v>
                </c:pt>
              </c:numCache>
            </c:numRef>
          </c:yVal>
          <c:smooth val="0"/>
        </c:ser>
        <c:ser>
          <c:idx val="0"/>
          <c:order val="1"/>
          <c:tx>
            <c:v>Smoker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'2CB'!$B$4:$B$36</c:f>
              <c:numCache>
                <c:formatCode>0.0</c:formatCode>
                <c:ptCount val="33"/>
                <c:pt idx="0">
                  <c:v>64</c:v>
                </c:pt>
                <c:pt idx="1">
                  <c:v>64.21875</c:v>
                </c:pt>
                <c:pt idx="2">
                  <c:v>64.4375</c:v>
                </c:pt>
                <c:pt idx="3">
                  <c:v>64.65625</c:v>
                </c:pt>
                <c:pt idx="4">
                  <c:v>64.875</c:v>
                </c:pt>
                <c:pt idx="5">
                  <c:v>65.09375</c:v>
                </c:pt>
                <c:pt idx="6">
                  <c:v>65.3125</c:v>
                </c:pt>
                <c:pt idx="7">
                  <c:v>65.53125</c:v>
                </c:pt>
                <c:pt idx="8">
                  <c:v>65.75</c:v>
                </c:pt>
                <c:pt idx="9">
                  <c:v>65.96875</c:v>
                </c:pt>
                <c:pt idx="10">
                  <c:v>66.1875</c:v>
                </c:pt>
                <c:pt idx="11">
                  <c:v>66.40625</c:v>
                </c:pt>
                <c:pt idx="12">
                  <c:v>66.625</c:v>
                </c:pt>
                <c:pt idx="13">
                  <c:v>66.84375</c:v>
                </c:pt>
                <c:pt idx="14">
                  <c:v>67.0625</c:v>
                </c:pt>
                <c:pt idx="15">
                  <c:v>67.28125</c:v>
                </c:pt>
                <c:pt idx="16">
                  <c:v>67.5</c:v>
                </c:pt>
                <c:pt idx="17">
                  <c:v>67.71875</c:v>
                </c:pt>
                <c:pt idx="18">
                  <c:v>67.9375</c:v>
                </c:pt>
                <c:pt idx="19">
                  <c:v>68.15625</c:v>
                </c:pt>
                <c:pt idx="20">
                  <c:v>68.375</c:v>
                </c:pt>
                <c:pt idx="21">
                  <c:v>68.59375</c:v>
                </c:pt>
                <c:pt idx="22">
                  <c:v>68.8125</c:v>
                </c:pt>
                <c:pt idx="23">
                  <c:v>69.03125</c:v>
                </c:pt>
                <c:pt idx="24">
                  <c:v>69.25</c:v>
                </c:pt>
                <c:pt idx="25">
                  <c:v>69.46875</c:v>
                </c:pt>
                <c:pt idx="26">
                  <c:v>69.6875</c:v>
                </c:pt>
                <c:pt idx="27">
                  <c:v>69.90625</c:v>
                </c:pt>
                <c:pt idx="28">
                  <c:v>70.125</c:v>
                </c:pt>
                <c:pt idx="29">
                  <c:v>70.34375</c:v>
                </c:pt>
                <c:pt idx="30">
                  <c:v>70.5625</c:v>
                </c:pt>
                <c:pt idx="31">
                  <c:v>70.78125</c:v>
                </c:pt>
                <c:pt idx="32">
                  <c:v>71</c:v>
                </c:pt>
              </c:numCache>
            </c:numRef>
          </c:xVal>
          <c:yVal>
            <c:numRef>
              <c:f>'2CB'!$D$4:$D$36</c:f>
              <c:numCache>
                <c:formatCode>0.000</c:formatCode>
                <c:ptCount val="33"/>
                <c:pt idx="0">
                  <c:v>2.6340548597805158E-2</c:v>
                </c:pt>
                <c:pt idx="1">
                  <c:v>3.475539747978678E-2</c:v>
                </c:pt>
                <c:pt idx="2">
                  <c:v>4.5732220033363025E-2</c:v>
                </c:pt>
                <c:pt idx="3">
                  <c:v>5.9960503503476904E-2</c:v>
                </c:pt>
                <c:pt idx="4">
                  <c:v>7.8252510464920863E-2</c:v>
                </c:pt>
                <c:pt idx="5">
                  <c:v>0.10152215637179342</c:v>
                </c:pt>
                <c:pt idx="6">
                  <c:v>0.13073001002368512</c:v>
                </c:pt>
                <c:pt idx="7">
                  <c:v>0.1667811103988798</c:v>
                </c:pt>
                <c:pt idx="8">
                  <c:v>0.21036798533844731</c:v>
                </c:pt>
                <c:pt idx="9">
                  <c:v>0.26176726916318871</c:v>
                </c:pt>
                <c:pt idx="10">
                  <c:v>0.32062568754180587</c:v>
                </c:pt>
                <c:pt idx="11">
                  <c:v>0.38580214243564404</c:v>
                </c:pt>
                <c:pt idx="12">
                  <c:v>0.45534751641063653</c:v>
                </c:pt>
                <c:pt idx="13">
                  <c:v>0.5266792301236608</c:v>
                </c:pt>
                <c:pt idx="14">
                  <c:v>0.59693822446956768</c:v>
                </c:pt>
                <c:pt idx="15">
                  <c:v>0.66343268297430291</c:v>
                </c:pt>
                <c:pt idx="16">
                  <c:v>0.72402879455404034</c:v>
                </c:pt>
                <c:pt idx="17">
                  <c:v>0.77737602669383654</c:v>
                </c:pt>
                <c:pt idx="18">
                  <c:v>0.82293283590400967</c:v>
                </c:pt>
                <c:pt idx="19">
                  <c:v>0.86083599674043021</c:v>
                </c:pt>
                <c:pt idx="20">
                  <c:v>0.89169340492426385</c:v>
                </c:pt>
                <c:pt idx="21">
                  <c:v>0.91637335828906707</c:v>
                </c:pt>
                <c:pt idx="22">
                  <c:v>0.93583415086751265</c:v>
                </c:pt>
                <c:pt idx="23">
                  <c:v>0.9510083313374923</c:v>
                </c:pt>
                <c:pt idx="24">
                  <c:v>0.96273694955244438</c:v>
                </c:pt>
                <c:pt idx="25">
                  <c:v>0.97174116719097292</c:v>
                </c:pt>
                <c:pt idx="26">
                  <c:v>0.97861793511755546</c:v>
                </c:pt>
                <c:pt idx="27">
                  <c:v>0.9838490600909009</c:v>
                </c:pt>
                <c:pt idx="28">
                  <c:v>0.9878163229553597</c:v>
                </c:pt>
                <c:pt idx="29">
                  <c:v>0.99081817526030125</c:v>
                </c:pt>
                <c:pt idx="30">
                  <c:v>0.9930855988485805</c:v>
                </c:pt>
                <c:pt idx="31">
                  <c:v>0.99479602998286165</c:v>
                </c:pt>
                <c:pt idx="32">
                  <c:v>0.99608501589333298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08280"/>
        <c:axId val="189112200"/>
      </c:scatterChart>
      <c:valAx>
        <c:axId val="189108280"/>
        <c:scaling>
          <c:orientation val="minMax"/>
          <c:max val="71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12200"/>
        <c:crosses val="autoZero"/>
        <c:crossBetween val="midCat"/>
      </c:valAx>
      <c:valAx>
        <c:axId val="189112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08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&amp;LXL4B    &amp;CP(Male) given Height and Smoking Status
Logistic Model, OLS-Nudge Fit&amp;ROLS1B: V0A</c:oddHeader>
    </c:headerFooter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142875</xdr:rowOff>
    </xdr:from>
    <xdr:to>
      <xdr:col>10</xdr:col>
      <xdr:colOff>438150</xdr:colOff>
      <xdr:row>34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0.57462</cdr:x>
      <cdr:y>0.59027</cdr:y>
    </cdr:from>
    <cdr:to>
      <cdr:x>0.98918</cdr:x>
      <cdr:y>0.85884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53501" y="1461813"/>
          <a:ext cx="1697934" cy="665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P(Outcome|X)</a:t>
          </a:r>
          <a:br>
            <a:rPr lang="en-US" sz="1100"/>
          </a:br>
          <a:r>
            <a:rPr lang="en-US" sz="1100"/>
            <a:t>=  1/(1+Exp(-Z))</a:t>
          </a:r>
        </a:p>
        <a:p xmlns:a="http://schemas.openxmlformats.org/drawingml/2006/main">
          <a:pPr algn="l"/>
          <a:r>
            <a:rPr lang="en-US" sz="1100"/>
            <a:t>Z = Constant + X*SlopeX</a:t>
          </a:r>
          <a:endParaRPr lang="en-US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142875</xdr:rowOff>
    </xdr:from>
    <xdr:to>
      <xdr:col>11</xdr:col>
      <xdr:colOff>438150</xdr:colOff>
      <xdr:row>34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0.33954</cdr:x>
      <cdr:y>0.70614</cdr:y>
    </cdr:from>
    <cdr:to>
      <cdr:x>0.58372</cdr:x>
      <cdr:y>0.82177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0665" y="1748760"/>
          <a:ext cx="1000110" cy="286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Non-Smoker</a:t>
          </a:r>
        </a:p>
      </cdr:txBody>
    </cdr:sp>
  </cdr:relSizeAnchor>
  <cdr:relSizeAnchor xmlns:cdr="http://schemas.openxmlformats.org/drawingml/2006/chartDrawing">
    <cdr:from>
      <cdr:x>0.40975</cdr:x>
      <cdr:y>0.1808</cdr:y>
    </cdr:from>
    <cdr:to>
      <cdr:x>0.56149</cdr:x>
      <cdr:y>0.26761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78241" y="447749"/>
          <a:ext cx="621489" cy="214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Smoker</a:t>
          </a:r>
        </a:p>
      </cdr:txBody>
    </cdr:sp>
  </cdr:relSizeAnchor>
  <cdr:relSizeAnchor xmlns:cdr="http://schemas.openxmlformats.org/drawingml/2006/chartDrawing">
    <cdr:from>
      <cdr:x>0.55288</cdr:x>
      <cdr:y>0.53451</cdr:y>
    </cdr:from>
    <cdr:to>
      <cdr:x>0.96744</cdr:x>
      <cdr:y>0.80308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64449" y="1323714"/>
          <a:ext cx="1697934" cy="665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P(Outcome|X1, X2)</a:t>
          </a:r>
          <a:br>
            <a:rPr lang="en-US" sz="1100"/>
          </a:br>
          <a:r>
            <a:rPr lang="en-US" sz="1100"/>
            <a:t>=  1/(1+Exp(-Z))</a:t>
          </a:r>
        </a:p>
        <a:p xmlns:a="http://schemas.openxmlformats.org/drawingml/2006/main">
          <a:pPr algn="l"/>
          <a:r>
            <a:rPr lang="en-US" sz="1100"/>
            <a:t>Z = Constant + X1*SlopeX1</a:t>
          </a:r>
          <a:br>
            <a:rPr lang="en-US" sz="1100"/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+ X2*SlopeX2</a:t>
          </a:r>
          <a:endParaRPr lang="en-US" sz="9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view="pageLayout" zoomScaleNormal="200" workbookViewId="0">
      <selection activeCell="F13" sqref="F13"/>
    </sheetView>
  </sheetViews>
  <sheetFormatPr defaultColWidth="9.140625" defaultRowHeight="12.75" x14ac:dyDescent="0.2"/>
  <cols>
    <col min="1" max="1" width="8.7109375" customWidth="1"/>
    <col min="2" max="4" width="8.7109375" style="1" customWidth="1"/>
    <col min="5" max="11" width="8.7109375" customWidth="1"/>
    <col min="12" max="12" width="10" customWidth="1"/>
    <col min="13" max="13" width="6.7109375" customWidth="1"/>
    <col min="14" max="15" width="9.28515625" customWidth="1"/>
    <col min="16" max="16" width="9.28515625" bestFit="1" customWidth="1"/>
  </cols>
  <sheetData>
    <row r="1" spans="1:16" ht="13.5" thickBot="1" x14ac:dyDescent="0.2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2</v>
      </c>
      <c r="G1" s="4" t="s">
        <v>8</v>
      </c>
      <c r="H1" s="4" t="s">
        <v>32</v>
      </c>
      <c r="I1" s="4" t="s">
        <v>9</v>
      </c>
      <c r="J1" s="4" t="s">
        <v>10</v>
      </c>
      <c r="K1" s="4" t="s">
        <v>11</v>
      </c>
      <c r="L1" s="4" t="s">
        <v>12</v>
      </c>
      <c r="M1" s="4"/>
      <c r="N1" s="4"/>
      <c r="O1" s="4"/>
      <c r="P1" s="4"/>
    </row>
    <row r="2" spans="1:16" ht="13.5" thickBot="1" x14ac:dyDescent="0.25">
      <c r="A2" s="8">
        <f>ROW()</f>
        <v>2</v>
      </c>
      <c r="C2" s="11"/>
      <c r="E2" s="14" t="s">
        <v>41</v>
      </c>
      <c r="I2" s="29" t="s">
        <v>49</v>
      </c>
      <c r="J2" s="30"/>
      <c r="K2" s="31" t="s">
        <v>27</v>
      </c>
      <c r="L2" s="32"/>
      <c r="M2" s="4"/>
      <c r="N2" s="4"/>
      <c r="O2" s="4"/>
      <c r="P2" s="4"/>
    </row>
    <row r="3" spans="1:16" ht="13.5" thickTop="1" x14ac:dyDescent="0.2">
      <c r="A3" s="8">
        <f>ROW()</f>
        <v>3</v>
      </c>
      <c r="B3" s="4" t="s">
        <v>19</v>
      </c>
      <c r="C3" s="4" t="s">
        <v>24</v>
      </c>
      <c r="E3" s="5" t="s">
        <v>44</v>
      </c>
      <c r="I3" s="23"/>
      <c r="J3" s="24" t="s">
        <v>33</v>
      </c>
      <c r="K3" s="89">
        <v>64</v>
      </c>
      <c r="L3" s="42"/>
      <c r="M3" s="4"/>
      <c r="N3" s="4"/>
      <c r="O3" s="4"/>
      <c r="P3" s="4"/>
    </row>
    <row r="4" spans="1:16" ht="13.5" thickBot="1" x14ac:dyDescent="0.25">
      <c r="A4" s="8">
        <f>ROW()</f>
        <v>4</v>
      </c>
      <c r="B4" s="35">
        <f>K3</f>
        <v>64</v>
      </c>
      <c r="C4" s="36">
        <f>1/(1+EXP(-K$10-K$11*B4))</f>
        <v>7.3220422673701572E-3</v>
      </c>
      <c r="E4" s="5" t="s">
        <v>45</v>
      </c>
      <c r="I4" s="23"/>
      <c r="J4" s="24" t="s">
        <v>34</v>
      </c>
      <c r="K4" s="90">
        <v>71</v>
      </c>
      <c r="L4" s="42"/>
      <c r="M4" s="4"/>
      <c r="N4" s="4"/>
      <c r="O4" s="4"/>
      <c r="P4" s="4"/>
    </row>
    <row r="5" spans="1:16" ht="13.5" thickTop="1" x14ac:dyDescent="0.2">
      <c r="A5" s="8">
        <f>ROW()</f>
        <v>5</v>
      </c>
      <c r="B5" s="37">
        <f t="shared" ref="B5:B36" si="0">B4+K$7</f>
        <v>64.21875</v>
      </c>
      <c r="C5" s="38">
        <f t="shared" ref="C5:C36" si="1">1/(1+EXP(-K$10-K$11*B5))</f>
        <v>9.721834032460715E-3</v>
      </c>
      <c r="E5" s="2" t="s">
        <v>63</v>
      </c>
      <c r="I5" s="23"/>
      <c r="J5" s="26" t="s">
        <v>15</v>
      </c>
      <c r="K5" s="26">
        <f>K4-K3</f>
        <v>7</v>
      </c>
      <c r="L5" s="43" t="str">
        <f ca="1">_xlfn.FORMULATEXT(K5)</f>
        <v>=K4-K3</v>
      </c>
      <c r="M5" s="4"/>
      <c r="N5" s="4"/>
      <c r="O5" s="4"/>
      <c r="P5" s="4"/>
    </row>
    <row r="6" spans="1:16" x14ac:dyDescent="0.2">
      <c r="A6" s="8">
        <f>ROW()</f>
        <v>6</v>
      </c>
      <c r="B6" s="37">
        <f t="shared" si="0"/>
        <v>64.4375</v>
      </c>
      <c r="C6" s="38">
        <f t="shared" si="1"/>
        <v>1.2897935630663288E-2</v>
      </c>
      <c r="E6" s="5" t="s">
        <v>46</v>
      </c>
      <c r="I6" s="25"/>
      <c r="J6" s="24" t="s">
        <v>14</v>
      </c>
      <c r="K6" s="26">
        <v>32</v>
      </c>
      <c r="L6" s="43"/>
      <c r="P6" s="4"/>
    </row>
    <row r="7" spans="1:16" x14ac:dyDescent="0.2">
      <c r="A7" s="8">
        <f>ROW()</f>
        <v>7</v>
      </c>
      <c r="B7" s="37">
        <f t="shared" si="0"/>
        <v>64.65625</v>
      </c>
      <c r="C7" s="38">
        <f t="shared" si="1"/>
        <v>1.7093751532877073E-2</v>
      </c>
      <c r="E7" s="5" t="s">
        <v>59</v>
      </c>
      <c r="I7" s="25"/>
      <c r="J7" s="24" t="s">
        <v>16</v>
      </c>
      <c r="K7" s="26">
        <f>K5/K6</f>
        <v>0.21875</v>
      </c>
      <c r="L7" s="43" t="str">
        <f ca="1">_xlfn.FORMULATEXT(K7)</f>
        <v>=K5/K6</v>
      </c>
      <c r="P7" s="1"/>
    </row>
    <row r="8" spans="1:16" x14ac:dyDescent="0.2">
      <c r="A8" s="8">
        <f>ROW()</f>
        <v>8</v>
      </c>
      <c r="B8" s="37">
        <f t="shared" si="0"/>
        <v>64.875</v>
      </c>
      <c r="C8" s="38">
        <f t="shared" si="1"/>
        <v>2.2623221794736678E-2</v>
      </c>
      <c r="E8" s="5" t="s">
        <v>51</v>
      </c>
      <c r="I8" s="25"/>
      <c r="J8" s="17"/>
      <c r="K8" s="17"/>
      <c r="L8" s="33"/>
      <c r="P8" s="1"/>
    </row>
    <row r="9" spans="1:16" ht="13.5" thickBot="1" x14ac:dyDescent="0.25">
      <c r="A9" s="8">
        <f>ROW()</f>
        <v>9</v>
      </c>
      <c r="B9" s="37">
        <f t="shared" si="0"/>
        <v>65.09375</v>
      </c>
      <c r="C9" s="38">
        <f t="shared" si="1"/>
        <v>2.9886972215326806E-2</v>
      </c>
      <c r="E9" s="5" t="s">
        <v>64</v>
      </c>
      <c r="I9" s="23" t="s">
        <v>42</v>
      </c>
      <c r="J9" s="16" t="s">
        <v>56</v>
      </c>
      <c r="K9" s="17"/>
      <c r="L9" s="42"/>
      <c r="P9" s="1"/>
    </row>
    <row r="10" spans="1:16" ht="13.5" thickTop="1" x14ac:dyDescent="0.2">
      <c r="A10" s="8">
        <f>ROW()</f>
        <v>10</v>
      </c>
      <c r="B10" s="37">
        <f t="shared" si="0"/>
        <v>65.3125</v>
      </c>
      <c r="C10" s="38">
        <f t="shared" si="1"/>
        <v>3.938894156491278E-2</v>
      </c>
      <c r="D10" s="4"/>
      <c r="E10" s="5" t="s">
        <v>65</v>
      </c>
      <c r="I10" s="23"/>
      <c r="J10" s="27" t="s">
        <v>18</v>
      </c>
      <c r="K10" s="91">
        <v>-88.557274004233307</v>
      </c>
      <c r="L10" s="44"/>
      <c r="P10" s="1"/>
    </row>
    <row r="11" spans="1:16" ht="13.5" thickBot="1" x14ac:dyDescent="0.25">
      <c r="A11" s="8">
        <f>ROW()</f>
        <v>11</v>
      </c>
      <c r="B11" s="37">
        <f t="shared" si="0"/>
        <v>65.53125</v>
      </c>
      <c r="C11" s="38">
        <f t="shared" si="1"/>
        <v>5.1750720018931842E-2</v>
      </c>
      <c r="E11" s="5" t="s">
        <v>66</v>
      </c>
      <c r="I11" s="25"/>
      <c r="J11" s="18" t="s">
        <v>50</v>
      </c>
      <c r="K11" s="92">
        <v>1.3069962030090374</v>
      </c>
      <c r="L11" s="44" t="s">
        <v>55</v>
      </c>
      <c r="P11" s="1"/>
    </row>
    <row r="12" spans="1:16" ht="13.5" thickTop="1" x14ac:dyDescent="0.2">
      <c r="A12" s="8">
        <f>ROW()</f>
        <v>12</v>
      </c>
      <c r="B12" s="37">
        <f t="shared" si="0"/>
        <v>65.75</v>
      </c>
      <c r="C12" s="38">
        <f t="shared" si="1"/>
        <v>6.7718610124261377E-2</v>
      </c>
      <c r="E12" s="22" t="s">
        <v>48</v>
      </c>
      <c r="F12" s="10"/>
      <c r="I12" s="25"/>
      <c r="J12" s="18"/>
      <c r="K12" s="34"/>
      <c r="L12" s="44"/>
      <c r="P12" s="1"/>
    </row>
    <row r="13" spans="1:16" x14ac:dyDescent="0.2">
      <c r="A13" s="8">
        <f>ROW()</f>
        <v>13</v>
      </c>
      <c r="B13" s="37">
        <f t="shared" si="0"/>
        <v>65.96875</v>
      </c>
      <c r="C13" s="38">
        <f t="shared" si="1"/>
        <v>8.815541428045863E-2</v>
      </c>
      <c r="I13" s="25"/>
      <c r="J13" s="17"/>
      <c r="K13" s="17"/>
      <c r="L13" s="33"/>
      <c r="P13" s="1"/>
    </row>
    <row r="14" spans="1:16" ht="13.5" thickBot="1" x14ac:dyDescent="0.25">
      <c r="A14" s="8">
        <f>ROW()</f>
        <v>14</v>
      </c>
      <c r="B14" s="37">
        <f t="shared" si="0"/>
        <v>66.1875</v>
      </c>
      <c r="C14" s="38">
        <f t="shared" si="1"/>
        <v>0.11400562449206429</v>
      </c>
      <c r="I14" s="23" t="s">
        <v>43</v>
      </c>
      <c r="J14" s="16" t="s">
        <v>52</v>
      </c>
      <c r="K14" s="17"/>
      <c r="L14" s="33"/>
      <c r="P14" s="1"/>
    </row>
    <row r="15" spans="1:16" ht="13.5" thickTop="1" x14ac:dyDescent="0.2">
      <c r="A15" s="8">
        <f>ROW()</f>
        <v>15</v>
      </c>
      <c r="B15" s="37">
        <f t="shared" si="0"/>
        <v>66.40625</v>
      </c>
      <c r="C15" s="38">
        <f t="shared" si="1"/>
        <v>0.14622047618053635</v>
      </c>
      <c r="E15" s="13"/>
      <c r="F15" s="19" t="s">
        <v>39</v>
      </c>
      <c r="G15" s="17"/>
      <c r="H15" s="16"/>
      <c r="I15" s="25"/>
      <c r="J15" s="24" t="s">
        <v>24</v>
      </c>
      <c r="K15" s="93" t="s">
        <v>1</v>
      </c>
      <c r="L15" s="44" t="s">
        <v>23</v>
      </c>
      <c r="P15" s="1"/>
    </row>
    <row r="16" spans="1:16" ht="13.5" thickBot="1" x14ac:dyDescent="0.25">
      <c r="A16" s="8">
        <f>ROW()</f>
        <v>16</v>
      </c>
      <c r="B16" s="37">
        <f t="shared" si="0"/>
        <v>66.625</v>
      </c>
      <c r="C16" s="38">
        <f t="shared" si="1"/>
        <v>0.18563111628400161</v>
      </c>
      <c r="E16" s="15" t="s">
        <v>31</v>
      </c>
      <c r="F16" s="20">
        <f>-K10/K11</f>
        <v>67.756336093671848</v>
      </c>
      <c r="G16" s="16" t="str">
        <f ca="1">_xlfn.FORMULATEXT(F16)</f>
        <v>=-K10/K11</v>
      </c>
      <c r="H16" s="16"/>
      <c r="I16" s="28"/>
      <c r="J16" s="41" t="s">
        <v>19</v>
      </c>
      <c r="K16" s="94" t="s">
        <v>0</v>
      </c>
      <c r="L16" s="45" t="s">
        <v>54</v>
      </c>
      <c r="P16" s="1"/>
    </row>
    <row r="17" spans="1:15" x14ac:dyDescent="0.2">
      <c r="A17" s="8">
        <f>ROW()</f>
        <v>17</v>
      </c>
      <c r="B17" s="37">
        <f t="shared" si="0"/>
        <v>66.84375</v>
      </c>
      <c r="C17" s="38">
        <f t="shared" si="1"/>
        <v>0.23276807573906536</v>
      </c>
      <c r="E17" s="18" t="s">
        <v>40</v>
      </c>
      <c r="F17" s="21">
        <f>K11/4</f>
        <v>0.32674905075225935</v>
      </c>
      <c r="G17" s="16" t="str">
        <f ca="1">_xlfn.FORMULATEXT(F17)</f>
        <v>=K11/4</v>
      </c>
      <c r="I17" s="17"/>
      <c r="J17" s="24"/>
      <c r="K17" s="13"/>
      <c r="L17" s="12"/>
      <c r="N17" s="7"/>
      <c r="O17" s="7"/>
    </row>
    <row r="18" spans="1:15" x14ac:dyDescent="0.2">
      <c r="A18" s="8">
        <f>ROW()</f>
        <v>18</v>
      </c>
      <c r="B18" s="37">
        <f t="shared" si="0"/>
        <v>67.0625</v>
      </c>
      <c r="C18" s="38">
        <f t="shared" si="1"/>
        <v>0.28764667239891512</v>
      </c>
      <c r="I18" s="17"/>
      <c r="J18" s="17"/>
      <c r="K18" s="17"/>
      <c r="L18" s="17"/>
      <c r="N18" s="7"/>
      <c r="O18" s="7"/>
    </row>
    <row r="19" spans="1:15" x14ac:dyDescent="0.2">
      <c r="A19" s="8">
        <f>ROW()</f>
        <v>19</v>
      </c>
      <c r="B19" s="37">
        <f t="shared" si="0"/>
        <v>67.28125</v>
      </c>
      <c r="C19" s="38">
        <f t="shared" si="1"/>
        <v>0.34956866632521344</v>
      </c>
      <c r="N19" s="7"/>
      <c r="O19" s="7"/>
    </row>
    <row r="20" spans="1:15" x14ac:dyDescent="0.2">
      <c r="A20" s="8">
        <f>ROW()</f>
        <v>20</v>
      </c>
      <c r="B20" s="37">
        <f t="shared" si="0"/>
        <v>67.5</v>
      </c>
      <c r="C20" s="38">
        <f t="shared" si="1"/>
        <v>0.41701717915749353</v>
      </c>
      <c r="N20" s="7"/>
      <c r="O20" s="7"/>
    </row>
    <row r="21" spans="1:15" x14ac:dyDescent="0.2">
      <c r="A21" s="8">
        <f>ROW()</f>
        <v>21</v>
      </c>
      <c r="B21" s="37">
        <f t="shared" si="0"/>
        <v>67.71875</v>
      </c>
      <c r="C21" s="38">
        <f t="shared" si="1"/>
        <v>0.48772124878405049</v>
      </c>
      <c r="N21" s="7"/>
      <c r="O21" s="7"/>
    </row>
    <row r="22" spans="1:15" x14ac:dyDescent="0.2">
      <c r="A22" s="8">
        <f>ROW()</f>
        <v>22</v>
      </c>
      <c r="B22" s="37">
        <f t="shared" si="0"/>
        <v>67.9375</v>
      </c>
      <c r="C22" s="38">
        <f t="shared" si="1"/>
        <v>0.55892011152241194</v>
      </c>
      <c r="E22" s="3"/>
      <c r="F22" s="3"/>
      <c r="N22" s="7"/>
      <c r="O22" s="7"/>
    </row>
    <row r="23" spans="1:15" x14ac:dyDescent="0.2">
      <c r="A23" s="8">
        <f>ROW()</f>
        <v>23</v>
      </c>
      <c r="B23" s="37">
        <f t="shared" si="0"/>
        <v>68.15625</v>
      </c>
      <c r="C23" s="38">
        <f t="shared" si="1"/>
        <v>0.62777561811944305</v>
      </c>
      <c r="E23" s="3"/>
      <c r="F23" s="3"/>
      <c r="N23" s="7"/>
      <c r="O23" s="7"/>
    </row>
    <row r="24" spans="1:15" x14ac:dyDescent="0.2">
      <c r="A24" s="8">
        <f>ROW()</f>
        <v>24</v>
      </c>
      <c r="B24" s="37">
        <f t="shared" si="0"/>
        <v>68.375</v>
      </c>
      <c r="C24" s="38">
        <f t="shared" si="1"/>
        <v>0.69180925397347959</v>
      </c>
      <c r="E24" s="3"/>
      <c r="F24" s="3"/>
      <c r="N24" s="7"/>
      <c r="O24" s="7"/>
    </row>
    <row r="25" spans="1:15" x14ac:dyDescent="0.2">
      <c r="A25" s="8">
        <f>ROW()</f>
        <v>25</v>
      </c>
      <c r="B25" s="37">
        <f t="shared" si="0"/>
        <v>68.59375</v>
      </c>
      <c r="C25" s="38">
        <f t="shared" si="1"/>
        <v>0.74922755144798669</v>
      </c>
      <c r="E25" s="3"/>
      <c r="F25" s="3"/>
      <c r="N25" s="7"/>
      <c r="O25" s="7"/>
    </row>
    <row r="26" spans="1:15" x14ac:dyDescent="0.2">
      <c r="A26" s="8">
        <f>ROW()</f>
        <v>26</v>
      </c>
      <c r="B26" s="37">
        <f t="shared" si="0"/>
        <v>68.8125</v>
      </c>
      <c r="C26" s="38">
        <f t="shared" si="1"/>
        <v>0.79905559002489768</v>
      </c>
      <c r="E26" s="3"/>
      <c r="F26" s="3"/>
      <c r="N26" s="7"/>
      <c r="O26" s="7"/>
    </row>
    <row r="27" spans="1:15" x14ac:dyDescent="0.2">
      <c r="A27" s="8">
        <f>ROW()</f>
        <v>27</v>
      </c>
      <c r="B27" s="37">
        <f t="shared" si="0"/>
        <v>69.03125</v>
      </c>
      <c r="C27" s="38">
        <f t="shared" si="1"/>
        <v>0.84108291190890461</v>
      </c>
      <c r="E27" s="3"/>
      <c r="F27" s="3"/>
      <c r="N27" s="7"/>
      <c r="O27" s="7"/>
    </row>
    <row r="28" spans="1:15" x14ac:dyDescent="0.2">
      <c r="A28" s="8">
        <f>ROW()</f>
        <v>28</v>
      </c>
      <c r="B28" s="37">
        <f t="shared" si="0"/>
        <v>69.25</v>
      </c>
      <c r="C28" s="38">
        <f t="shared" si="1"/>
        <v>0.8756877524027824</v>
      </c>
      <c r="E28" s="3"/>
      <c r="F28" s="3"/>
      <c r="N28" s="9"/>
      <c r="O28" s="9"/>
    </row>
    <row r="29" spans="1:15" x14ac:dyDescent="0.2">
      <c r="A29" s="8">
        <f>ROW()</f>
        <v>29</v>
      </c>
      <c r="B29" s="37">
        <f t="shared" si="0"/>
        <v>69.46875</v>
      </c>
      <c r="C29" s="38">
        <f t="shared" si="1"/>
        <v>0.90362071995421822</v>
      </c>
      <c r="E29" s="3"/>
      <c r="F29" s="3"/>
      <c r="N29" s="9"/>
      <c r="O29" s="9"/>
    </row>
    <row r="30" spans="1:15" x14ac:dyDescent="0.2">
      <c r="A30" s="8">
        <f>ROW()</f>
        <v>30</v>
      </c>
      <c r="B30" s="37">
        <f t="shared" si="0"/>
        <v>69.6875</v>
      </c>
      <c r="C30" s="38">
        <f t="shared" si="1"/>
        <v>0.92580891703350954</v>
      </c>
      <c r="E30" s="3"/>
      <c r="F30" s="3"/>
      <c r="N30" s="9"/>
      <c r="O30" s="9"/>
    </row>
    <row r="31" spans="1:15" x14ac:dyDescent="0.2">
      <c r="A31" s="8">
        <f>ROW()</f>
        <v>31</v>
      </c>
      <c r="B31" s="37">
        <f t="shared" si="0"/>
        <v>69.90625</v>
      </c>
      <c r="C31" s="38">
        <f t="shared" si="1"/>
        <v>0.94321003293620687</v>
      </c>
      <c r="E31" s="3"/>
      <c r="F31" s="3"/>
      <c r="N31" s="9"/>
      <c r="O31" s="9"/>
    </row>
    <row r="32" spans="1:15" x14ac:dyDescent="0.2">
      <c r="A32" s="8">
        <f>ROW()</f>
        <v>32</v>
      </c>
      <c r="B32" s="37">
        <f t="shared" si="0"/>
        <v>70.125</v>
      </c>
      <c r="C32" s="38">
        <f t="shared" si="1"/>
        <v>0.95672060448008656</v>
      </c>
      <c r="E32" s="3"/>
      <c r="F32" s="3"/>
      <c r="N32" s="9"/>
      <c r="O32" s="9"/>
    </row>
    <row r="33" spans="1:16" x14ac:dyDescent="0.2">
      <c r="A33" s="8">
        <f>ROW()</f>
        <v>33</v>
      </c>
      <c r="B33" s="37">
        <f t="shared" si="0"/>
        <v>70.34375</v>
      </c>
      <c r="C33" s="38">
        <f t="shared" si="1"/>
        <v>0.967128970512519</v>
      </c>
      <c r="E33" s="3"/>
      <c r="F33" s="3"/>
      <c r="N33" s="9"/>
      <c r="O33" s="9"/>
    </row>
    <row r="34" spans="1:16" x14ac:dyDescent="0.2">
      <c r="A34" s="8">
        <f>ROW()</f>
        <v>34</v>
      </c>
      <c r="B34" s="37">
        <f t="shared" si="0"/>
        <v>70.5625</v>
      </c>
      <c r="C34" s="38">
        <f t="shared" si="1"/>
        <v>0.97509935278976789</v>
      </c>
      <c r="E34" s="3"/>
      <c r="F34" s="3"/>
      <c r="H34" s="2" t="s">
        <v>30</v>
      </c>
      <c r="N34" s="9"/>
      <c r="O34" s="9"/>
    </row>
    <row r="35" spans="1:16" x14ac:dyDescent="0.2">
      <c r="A35" s="8">
        <f>ROW()</f>
        <v>35</v>
      </c>
      <c r="B35" s="37">
        <f t="shared" si="0"/>
        <v>70.78125</v>
      </c>
      <c r="C35" s="38">
        <f t="shared" si="1"/>
        <v>0.98117474012829298</v>
      </c>
      <c r="E35" s="3"/>
      <c r="F35" s="3"/>
      <c r="N35" s="9"/>
      <c r="O35" s="9"/>
    </row>
    <row r="36" spans="1:16" x14ac:dyDescent="0.2">
      <c r="A36" s="8">
        <f>ROW()</f>
        <v>36</v>
      </c>
      <c r="B36" s="39">
        <f t="shared" si="0"/>
        <v>71</v>
      </c>
      <c r="C36" s="40">
        <f t="shared" si="1"/>
        <v>0.98578942567626193</v>
      </c>
      <c r="D36" s="6" t="str">
        <f ca="1">_xlfn.FORMULATEXT(C4)</f>
        <v>=1/(1+EXP(-K$10-K$11*B4))</v>
      </c>
      <c r="E36" s="3"/>
      <c r="F36" s="3"/>
      <c r="N36" s="9"/>
      <c r="O36" s="9"/>
    </row>
    <row r="37" spans="1:16" x14ac:dyDescent="0.2">
      <c r="A37" s="1"/>
      <c r="E37" s="3"/>
      <c r="F37" s="3"/>
    </row>
    <row r="38" spans="1:16" x14ac:dyDescent="0.2">
      <c r="A38" s="1"/>
      <c r="E38" s="3"/>
      <c r="F38" s="3"/>
    </row>
    <row r="39" spans="1:16" x14ac:dyDescent="0.2">
      <c r="A39" s="1"/>
      <c r="E39" s="3"/>
      <c r="F39" s="3"/>
      <c r="P39" s="1"/>
    </row>
    <row r="40" spans="1:16" x14ac:dyDescent="0.2">
      <c r="A40" s="1"/>
      <c r="E40" s="3"/>
      <c r="F40" s="3"/>
      <c r="P40" s="1"/>
    </row>
    <row r="41" spans="1:16" x14ac:dyDescent="0.2">
      <c r="A41" s="1"/>
      <c r="E41" s="3"/>
      <c r="F41" s="3"/>
      <c r="P41" s="1"/>
    </row>
    <row r="42" spans="1:16" x14ac:dyDescent="0.2">
      <c r="A42" s="1"/>
      <c r="E42" s="3"/>
      <c r="F42" s="3"/>
      <c r="P42" s="1"/>
    </row>
    <row r="43" spans="1:16" x14ac:dyDescent="0.2">
      <c r="E43" s="3"/>
      <c r="F43" s="3"/>
      <c r="P43" s="1"/>
    </row>
    <row r="44" spans="1:16" x14ac:dyDescent="0.2">
      <c r="E44" s="3"/>
      <c r="F44" s="3"/>
      <c r="P44" s="1"/>
    </row>
    <row r="45" spans="1:16" x14ac:dyDescent="0.2">
      <c r="E45" s="3"/>
      <c r="F45" s="3"/>
      <c r="P45" s="1"/>
    </row>
    <row r="46" spans="1:16" x14ac:dyDescent="0.2">
      <c r="E46" s="3"/>
      <c r="F46" s="3"/>
      <c r="P46" s="1"/>
    </row>
    <row r="47" spans="1:16" x14ac:dyDescent="0.2">
      <c r="E47" s="3"/>
      <c r="F47" s="3"/>
      <c r="P47" s="1"/>
    </row>
    <row r="48" spans="1:16" x14ac:dyDescent="0.2">
      <c r="E48" s="3"/>
      <c r="F48" s="3"/>
      <c r="P48" s="1"/>
    </row>
    <row r="49" spans="5:16" x14ac:dyDescent="0.2">
      <c r="E49" s="3"/>
      <c r="F49" s="3"/>
      <c r="P49" s="1"/>
    </row>
    <row r="50" spans="5:16" x14ac:dyDescent="0.2">
      <c r="E50" s="3"/>
      <c r="F50" s="3"/>
      <c r="G50" s="1"/>
      <c r="P50" s="1"/>
    </row>
    <row r="51" spans="5:16" x14ac:dyDescent="0.2">
      <c r="E51" s="3"/>
      <c r="F51" s="3"/>
      <c r="G51" s="1"/>
      <c r="P51" s="1"/>
    </row>
    <row r="52" spans="5:16" x14ac:dyDescent="0.2">
      <c r="E52" s="3"/>
      <c r="F52" s="3"/>
      <c r="G52" s="1"/>
      <c r="P52" s="1"/>
    </row>
    <row r="53" spans="5:16" x14ac:dyDescent="0.2">
      <c r="E53" s="3"/>
      <c r="F53" s="3"/>
      <c r="G53" s="1"/>
      <c r="P53" s="1"/>
    </row>
    <row r="54" spans="5:16" x14ac:dyDescent="0.2">
      <c r="E54" s="3"/>
      <c r="F54" s="3"/>
      <c r="G54" s="1"/>
      <c r="P54" s="1"/>
    </row>
    <row r="55" spans="5:16" x14ac:dyDescent="0.2">
      <c r="E55" s="3"/>
      <c r="F55" s="3"/>
      <c r="G55" s="1"/>
      <c r="P55" s="1"/>
    </row>
    <row r="56" spans="5:16" x14ac:dyDescent="0.2">
      <c r="E56" s="3"/>
      <c r="F56" s="3"/>
      <c r="P56" s="1"/>
    </row>
    <row r="57" spans="5:16" x14ac:dyDescent="0.2">
      <c r="E57" s="3"/>
      <c r="F57" s="3"/>
      <c r="P57" s="1"/>
    </row>
    <row r="58" spans="5:16" x14ac:dyDescent="0.2">
      <c r="E58" s="3"/>
      <c r="F58" s="3"/>
      <c r="P58" s="1"/>
    </row>
    <row r="59" spans="5:16" x14ac:dyDescent="0.2">
      <c r="E59" s="3"/>
      <c r="F59" s="3"/>
      <c r="P59" s="1"/>
    </row>
    <row r="60" spans="5:16" x14ac:dyDescent="0.2">
      <c r="E60" s="3"/>
      <c r="F60" s="3"/>
      <c r="P60" s="1"/>
    </row>
    <row r="61" spans="5:16" x14ac:dyDescent="0.2">
      <c r="E61" s="3"/>
      <c r="F61" s="3"/>
      <c r="P61" s="1"/>
    </row>
    <row r="62" spans="5:16" x14ac:dyDescent="0.2">
      <c r="E62" s="3"/>
      <c r="F62" s="3"/>
      <c r="P62" s="1"/>
    </row>
    <row r="63" spans="5:16" x14ac:dyDescent="0.2">
      <c r="E63" s="3"/>
      <c r="F63" s="3"/>
      <c r="P63" s="1"/>
    </row>
    <row r="64" spans="5:16" x14ac:dyDescent="0.2">
      <c r="E64" s="3"/>
      <c r="F64" s="3"/>
      <c r="P64" s="1"/>
    </row>
    <row r="65" spans="5:16" x14ac:dyDescent="0.2">
      <c r="E65" s="3"/>
      <c r="F65" s="3"/>
      <c r="P65" s="1"/>
    </row>
    <row r="66" spans="5:16" x14ac:dyDescent="0.2">
      <c r="E66" s="3"/>
      <c r="F66" s="3"/>
      <c r="P66" s="1"/>
    </row>
    <row r="67" spans="5:16" x14ac:dyDescent="0.2">
      <c r="E67" s="3"/>
      <c r="F67" s="3"/>
      <c r="P67" s="1"/>
    </row>
    <row r="68" spans="5:16" x14ac:dyDescent="0.2">
      <c r="E68" s="3"/>
      <c r="F68" s="3"/>
      <c r="P68" s="1"/>
    </row>
    <row r="69" spans="5:16" x14ac:dyDescent="0.2">
      <c r="E69" s="3"/>
      <c r="F69" s="3"/>
      <c r="P69" s="1"/>
    </row>
    <row r="70" spans="5:16" x14ac:dyDescent="0.2">
      <c r="E70" s="3"/>
      <c r="F70" s="3"/>
      <c r="P70" s="1"/>
    </row>
    <row r="71" spans="5:16" x14ac:dyDescent="0.2">
      <c r="E71" s="3"/>
      <c r="F71" s="3"/>
    </row>
    <row r="72" spans="5:16" x14ac:dyDescent="0.2">
      <c r="E72" s="3"/>
      <c r="F72" s="3"/>
    </row>
    <row r="73" spans="5:16" x14ac:dyDescent="0.2">
      <c r="E73" s="3"/>
      <c r="F73" s="3"/>
    </row>
    <row r="74" spans="5:16" x14ac:dyDescent="0.2">
      <c r="E74" s="3"/>
      <c r="F74" s="3"/>
    </row>
    <row r="75" spans="5:16" x14ac:dyDescent="0.2">
      <c r="E75" s="3"/>
      <c r="F75" s="3"/>
    </row>
    <row r="76" spans="5:16" x14ac:dyDescent="0.2">
      <c r="E76" s="3"/>
      <c r="F76" s="3"/>
    </row>
    <row r="77" spans="5:16" x14ac:dyDescent="0.2">
      <c r="E77" s="3"/>
      <c r="F77" s="3"/>
    </row>
    <row r="78" spans="5:16" x14ac:dyDescent="0.2">
      <c r="E78" s="3"/>
      <c r="F78" s="3"/>
    </row>
    <row r="79" spans="5:16" x14ac:dyDescent="0.2">
      <c r="E79" s="3"/>
      <c r="F79" s="3"/>
    </row>
    <row r="80" spans="5:16" x14ac:dyDescent="0.2">
      <c r="E80" s="3"/>
      <c r="F80" s="3"/>
    </row>
    <row r="81" spans="5:6" x14ac:dyDescent="0.2">
      <c r="E81" s="3"/>
      <c r="F81" s="3"/>
    </row>
    <row r="82" spans="5:6" x14ac:dyDescent="0.2">
      <c r="E82" s="3"/>
      <c r="F82" s="3"/>
    </row>
    <row r="83" spans="5:6" x14ac:dyDescent="0.2">
      <c r="E83" s="3"/>
      <c r="F83" s="3"/>
    </row>
    <row r="84" spans="5:6" x14ac:dyDescent="0.2">
      <c r="E84" s="3"/>
      <c r="F84" s="3"/>
    </row>
    <row r="85" spans="5:6" x14ac:dyDescent="0.2">
      <c r="E85" s="3"/>
      <c r="F85" s="3"/>
    </row>
    <row r="86" spans="5:6" x14ac:dyDescent="0.2">
      <c r="E86" s="3"/>
      <c r="F86" s="3"/>
    </row>
    <row r="87" spans="5:6" x14ac:dyDescent="0.2">
      <c r="E87" s="3"/>
      <c r="F87" s="3"/>
    </row>
    <row r="88" spans="5:6" x14ac:dyDescent="0.2">
      <c r="E88" s="3"/>
      <c r="F88" s="3"/>
    </row>
    <row r="89" spans="5:6" x14ac:dyDescent="0.2">
      <c r="E89" s="3"/>
      <c r="F89" s="3"/>
    </row>
    <row r="90" spans="5:6" x14ac:dyDescent="0.2">
      <c r="E90" s="3"/>
      <c r="F90" s="3"/>
    </row>
    <row r="91" spans="5:6" x14ac:dyDescent="0.2">
      <c r="E91" s="3"/>
      <c r="F91" s="3"/>
    </row>
    <row r="92" spans="5:6" x14ac:dyDescent="0.2">
      <c r="E92" s="3"/>
      <c r="F92" s="3"/>
    </row>
    <row r="93" spans="5:6" x14ac:dyDescent="0.2">
      <c r="E93" s="3"/>
      <c r="F93" s="3"/>
    </row>
    <row r="94" spans="5:6" x14ac:dyDescent="0.2">
      <c r="E94" s="3"/>
      <c r="F94" s="3"/>
    </row>
    <row r="95" spans="5:6" x14ac:dyDescent="0.2">
      <c r="E95" s="3"/>
      <c r="F95" s="3"/>
    </row>
    <row r="96" spans="5:6" x14ac:dyDescent="0.2">
      <c r="E96" s="3"/>
      <c r="F96" s="3"/>
    </row>
    <row r="97" spans="5:6" x14ac:dyDescent="0.2">
      <c r="E97" s="3"/>
      <c r="F97" s="3"/>
    </row>
    <row r="98" spans="5:6" x14ac:dyDescent="0.2">
      <c r="E98" s="3"/>
      <c r="F98" s="3"/>
    </row>
  </sheetData>
  <sheetProtection sheet="1" objects="1" scenarios="1"/>
  <sortState ref="B2:H93">
    <sortCondition ref="B2:B93"/>
  </sortState>
  <phoneticPr fontId="0" type="noConversion"/>
  <pageMargins left="0.75" right="0.75" top="1" bottom="1" header="0.5" footer="0.5"/>
  <pageSetup orientation="landscape" r:id="rId1"/>
  <headerFooter alignWithMargins="0">
    <oddHeader>&amp;LXL4F-Demo&amp;CP(Male) using a Logistic Model:
Given Coefficient for Height&amp;RV0A</oddHeader>
    <oddFooter>&amp;L&amp;F&amp;C&amp;A&amp;RSchield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Layout" zoomScaleNormal="200" workbookViewId="0">
      <selection activeCell="N31" sqref="N31"/>
    </sheetView>
  </sheetViews>
  <sheetFormatPr defaultColWidth="9.140625" defaultRowHeight="12.75" x14ac:dyDescent="0.2"/>
  <cols>
    <col min="1" max="1" width="8.7109375" style="46" customWidth="1"/>
    <col min="2" max="5" width="8.7109375" style="47" customWidth="1"/>
    <col min="6" max="12" width="8.7109375" style="46" customWidth="1"/>
    <col min="13" max="13" width="10.28515625" style="46" customWidth="1"/>
    <col min="14" max="14" width="7.85546875" style="46" customWidth="1"/>
    <col min="15" max="16" width="9.28515625" style="46" customWidth="1"/>
    <col min="17" max="17" width="9.28515625" style="46" bestFit="1" customWidth="1"/>
    <col min="18" max="16384" width="9.140625" style="46"/>
  </cols>
  <sheetData>
    <row r="1" spans="1:17" ht="13.5" thickBot="1" x14ac:dyDescent="0.25">
      <c r="A1" s="79" t="s">
        <v>3</v>
      </c>
      <c r="B1" s="79" t="s">
        <v>4</v>
      </c>
      <c r="C1" s="79" t="s">
        <v>5</v>
      </c>
      <c r="D1" s="79" t="s">
        <v>6</v>
      </c>
      <c r="E1" s="79" t="s">
        <v>7</v>
      </c>
      <c r="F1" s="79" t="s">
        <v>2</v>
      </c>
      <c r="G1" s="79" t="s">
        <v>8</v>
      </c>
      <c r="H1" s="79" t="s">
        <v>32</v>
      </c>
      <c r="I1" s="79" t="s">
        <v>9</v>
      </c>
      <c r="J1" s="79" t="s">
        <v>10</v>
      </c>
      <c r="K1" s="79" t="s">
        <v>11</v>
      </c>
      <c r="L1" s="79" t="s">
        <v>12</v>
      </c>
      <c r="M1" s="79" t="s">
        <v>13</v>
      </c>
      <c r="N1" s="79"/>
      <c r="O1" s="79"/>
      <c r="P1" s="79"/>
      <c r="Q1" s="79"/>
    </row>
    <row r="2" spans="1:17" ht="13.5" thickBot="1" x14ac:dyDescent="0.25">
      <c r="A2" s="54">
        <f>ROW()</f>
        <v>2</v>
      </c>
      <c r="C2" s="88">
        <v>0</v>
      </c>
      <c r="D2" s="88">
        <v>1</v>
      </c>
      <c r="F2" s="87" t="s">
        <v>41</v>
      </c>
      <c r="J2" s="86" t="s">
        <v>49</v>
      </c>
      <c r="K2" s="85"/>
      <c r="L2" s="84" t="s">
        <v>27</v>
      </c>
      <c r="M2" s="83"/>
      <c r="N2" s="79"/>
      <c r="O2" s="79"/>
      <c r="P2" s="79"/>
      <c r="Q2" s="79"/>
    </row>
    <row r="3" spans="1:17" x14ac:dyDescent="0.2">
      <c r="A3" s="54">
        <f>ROW()</f>
        <v>3</v>
      </c>
      <c r="B3" s="79" t="s">
        <v>25</v>
      </c>
      <c r="C3" s="79" t="s">
        <v>35</v>
      </c>
      <c r="D3" s="79" t="s">
        <v>36</v>
      </c>
      <c r="F3" s="77" t="s">
        <v>44</v>
      </c>
      <c r="J3" s="74"/>
      <c r="K3" s="66" t="s">
        <v>33</v>
      </c>
      <c r="L3" s="95">
        <v>64</v>
      </c>
      <c r="M3" s="65"/>
      <c r="N3" s="79"/>
      <c r="O3" s="79"/>
      <c r="P3" s="79"/>
      <c r="Q3" s="79"/>
    </row>
    <row r="4" spans="1:17" ht="13.5" thickBot="1" x14ac:dyDescent="0.25">
      <c r="A4" s="54">
        <f>ROW()</f>
        <v>4</v>
      </c>
      <c r="B4" s="53">
        <f>L3</f>
        <v>64</v>
      </c>
      <c r="C4" s="82">
        <f t="shared" ref="C4:C36" si="0">1/(1+EXP(-L$10-L$11*B4-L$12*C$2))</f>
        <v>7.3220422673701572E-3</v>
      </c>
      <c r="D4" s="81">
        <f t="shared" ref="D4:D36" si="1">1/(1+EXP(-L$10-L$11*B4-L$12*D$2))</f>
        <v>2.6340548597805158E-2</v>
      </c>
      <c r="F4" s="77" t="s">
        <v>45</v>
      </c>
      <c r="J4" s="74"/>
      <c r="K4" s="66" t="s">
        <v>34</v>
      </c>
      <c r="L4" s="96">
        <v>71</v>
      </c>
      <c r="M4" s="65"/>
      <c r="N4" s="79"/>
      <c r="O4" s="79"/>
      <c r="P4" s="79"/>
      <c r="Q4" s="79"/>
    </row>
    <row r="5" spans="1:17" x14ac:dyDescent="0.2">
      <c r="A5" s="54">
        <f>ROW()</f>
        <v>5</v>
      </c>
      <c r="B5" s="53">
        <f t="shared" ref="B5:B36" si="2">B4+L$7</f>
        <v>64.21875</v>
      </c>
      <c r="C5" s="56">
        <f t="shared" si="0"/>
        <v>9.721834032460715E-3</v>
      </c>
      <c r="D5" s="55">
        <f t="shared" si="1"/>
        <v>3.475539747978678E-2</v>
      </c>
      <c r="F5" s="57" t="s">
        <v>58</v>
      </c>
      <c r="J5" s="74"/>
      <c r="K5" s="80" t="s">
        <v>15</v>
      </c>
      <c r="L5" s="80">
        <f>L4-L3</f>
        <v>7</v>
      </c>
      <c r="M5" s="65" t="str">
        <f ca="1">_xlfn.FORMULATEXT(L5)</f>
        <v>=L4-L3</v>
      </c>
      <c r="N5" s="79"/>
      <c r="O5" s="79"/>
      <c r="P5" s="79"/>
      <c r="Q5" s="79"/>
    </row>
    <row r="6" spans="1:17" x14ac:dyDescent="0.2">
      <c r="A6" s="54">
        <f>ROW()</f>
        <v>6</v>
      </c>
      <c r="B6" s="53">
        <f t="shared" si="2"/>
        <v>64.4375</v>
      </c>
      <c r="C6" s="56">
        <f t="shared" si="0"/>
        <v>1.2897935630663288E-2</v>
      </c>
      <c r="D6" s="55">
        <f t="shared" si="1"/>
        <v>4.5732220033363025E-2</v>
      </c>
      <c r="F6" s="77" t="s">
        <v>46</v>
      </c>
      <c r="J6" s="67"/>
      <c r="K6" s="66" t="s">
        <v>14</v>
      </c>
      <c r="L6" s="80">
        <v>32</v>
      </c>
      <c r="M6" s="65"/>
      <c r="Q6" s="79"/>
    </row>
    <row r="7" spans="1:17" x14ac:dyDescent="0.2">
      <c r="A7" s="54">
        <f>ROW()</f>
        <v>7</v>
      </c>
      <c r="B7" s="53">
        <f t="shared" si="2"/>
        <v>64.65625</v>
      </c>
      <c r="C7" s="56">
        <f t="shared" si="0"/>
        <v>1.7093751532877073E-2</v>
      </c>
      <c r="D7" s="55">
        <f t="shared" si="1"/>
        <v>5.9960503503476904E-2</v>
      </c>
      <c r="F7" s="77" t="s">
        <v>59</v>
      </c>
      <c r="J7" s="67"/>
      <c r="K7" s="66" t="s">
        <v>16</v>
      </c>
      <c r="L7" s="80">
        <f>L5/L6</f>
        <v>0.21875</v>
      </c>
      <c r="M7" s="65" t="str">
        <f ca="1">_xlfn.FORMULATEXT(L7)</f>
        <v>=L5/L6</v>
      </c>
      <c r="Q7" s="47"/>
    </row>
    <row r="8" spans="1:17" x14ac:dyDescent="0.2">
      <c r="A8" s="54">
        <f>ROW()</f>
        <v>8</v>
      </c>
      <c r="B8" s="53">
        <f t="shared" si="2"/>
        <v>64.875</v>
      </c>
      <c r="C8" s="56">
        <f t="shared" si="0"/>
        <v>2.2623221794736678E-2</v>
      </c>
      <c r="D8" s="55">
        <f t="shared" si="1"/>
        <v>7.8252510464920863E-2</v>
      </c>
      <c r="F8" s="77" t="s">
        <v>47</v>
      </c>
      <c r="J8" s="67"/>
      <c r="K8" s="71"/>
      <c r="L8" s="71"/>
      <c r="M8" s="65"/>
      <c r="Q8" s="47"/>
    </row>
    <row r="9" spans="1:17" ht="13.5" thickBot="1" x14ac:dyDescent="0.25">
      <c r="A9" s="54">
        <f>ROW()</f>
        <v>9</v>
      </c>
      <c r="B9" s="53">
        <f t="shared" si="2"/>
        <v>65.09375</v>
      </c>
      <c r="C9" s="56">
        <f t="shared" si="0"/>
        <v>2.9886972215326806E-2</v>
      </c>
      <c r="D9" s="55">
        <f t="shared" si="1"/>
        <v>0.10152215637179342</v>
      </c>
      <c r="F9" s="77" t="s">
        <v>60</v>
      </c>
      <c r="J9" s="74" t="s">
        <v>42</v>
      </c>
      <c r="K9" s="62" t="s">
        <v>20</v>
      </c>
      <c r="L9" s="71"/>
      <c r="M9" s="65"/>
      <c r="Q9" s="47"/>
    </row>
    <row r="10" spans="1:17" x14ac:dyDescent="0.2">
      <c r="A10" s="54">
        <f>ROW()</f>
        <v>10</v>
      </c>
      <c r="B10" s="53">
        <f t="shared" si="2"/>
        <v>65.3125</v>
      </c>
      <c r="C10" s="56">
        <f t="shared" si="0"/>
        <v>3.938894156491278E-2</v>
      </c>
      <c r="D10" s="55">
        <f t="shared" si="1"/>
        <v>0.13073001002368512</v>
      </c>
      <c r="E10" s="79"/>
      <c r="F10" s="77" t="s">
        <v>61</v>
      </c>
      <c r="J10" s="74"/>
      <c r="K10" s="78" t="s">
        <v>18</v>
      </c>
      <c r="L10" s="97">
        <v>-88.557274004233307</v>
      </c>
      <c r="M10" s="65"/>
      <c r="Q10" s="47"/>
    </row>
    <row r="11" spans="1:17" x14ac:dyDescent="0.2">
      <c r="A11" s="54">
        <f>ROW()</f>
        <v>11</v>
      </c>
      <c r="B11" s="53">
        <f t="shared" si="2"/>
        <v>65.53125</v>
      </c>
      <c r="C11" s="56">
        <f t="shared" si="0"/>
        <v>5.1750720018931842E-2</v>
      </c>
      <c r="D11" s="55">
        <f t="shared" si="1"/>
        <v>0.1667811103988798</v>
      </c>
      <c r="F11" s="77" t="s">
        <v>62</v>
      </c>
      <c r="J11" s="67"/>
      <c r="K11" s="64" t="s">
        <v>28</v>
      </c>
      <c r="L11" s="98">
        <v>1.3069962030090374</v>
      </c>
      <c r="M11" s="65" t="s">
        <v>53</v>
      </c>
      <c r="Q11" s="47"/>
    </row>
    <row r="12" spans="1:17" ht="13.5" thickBot="1" x14ac:dyDescent="0.25">
      <c r="A12" s="54">
        <f>ROW()</f>
        <v>12</v>
      </c>
      <c r="B12" s="53">
        <f t="shared" si="2"/>
        <v>65.75</v>
      </c>
      <c r="C12" s="56">
        <f t="shared" si="0"/>
        <v>6.7718610124261377E-2</v>
      </c>
      <c r="D12" s="55">
        <f t="shared" si="1"/>
        <v>0.21036798533844731</v>
      </c>
      <c r="F12" s="76" t="s">
        <v>48</v>
      </c>
      <c r="G12" s="75"/>
      <c r="J12" s="67"/>
      <c r="K12" s="64" t="s">
        <v>29</v>
      </c>
      <c r="L12" s="99">
        <v>1.2995649320213685</v>
      </c>
      <c r="M12" s="65" t="s">
        <v>17</v>
      </c>
      <c r="Q12" s="47"/>
    </row>
    <row r="13" spans="1:17" x14ac:dyDescent="0.2">
      <c r="A13" s="54">
        <f>ROW()</f>
        <v>13</v>
      </c>
      <c r="B13" s="53">
        <f t="shared" si="2"/>
        <v>65.96875</v>
      </c>
      <c r="C13" s="56">
        <f t="shared" si="0"/>
        <v>8.815541428045863E-2</v>
      </c>
      <c r="D13" s="55">
        <f t="shared" si="1"/>
        <v>0.26176726916318871</v>
      </c>
      <c r="J13" s="67"/>
      <c r="K13" s="71"/>
      <c r="L13" s="71"/>
      <c r="M13" s="65"/>
      <c r="Q13" s="47"/>
    </row>
    <row r="14" spans="1:17" ht="13.5" thickBot="1" x14ac:dyDescent="0.25">
      <c r="A14" s="54">
        <f>ROW()</f>
        <v>14</v>
      </c>
      <c r="B14" s="53">
        <f t="shared" si="2"/>
        <v>66.1875</v>
      </c>
      <c r="C14" s="56">
        <f t="shared" si="0"/>
        <v>0.11400562449206429</v>
      </c>
      <c r="D14" s="55">
        <f t="shared" si="1"/>
        <v>0.32062568754180587</v>
      </c>
      <c r="J14" s="74" t="s">
        <v>43</v>
      </c>
      <c r="K14" s="62" t="s">
        <v>22</v>
      </c>
      <c r="L14" s="71"/>
      <c r="M14" s="65"/>
      <c r="Q14" s="47"/>
    </row>
    <row r="15" spans="1:17" x14ac:dyDescent="0.2">
      <c r="A15" s="54">
        <f>ROW()</f>
        <v>15</v>
      </c>
      <c r="B15" s="53">
        <f t="shared" si="2"/>
        <v>66.40625</v>
      </c>
      <c r="C15" s="56">
        <f t="shared" si="0"/>
        <v>0.14622047618053635</v>
      </c>
      <c r="D15" s="55">
        <f t="shared" si="1"/>
        <v>0.38580214243564404</v>
      </c>
      <c r="F15" s="73"/>
      <c r="G15" s="72" t="s">
        <v>39</v>
      </c>
      <c r="H15" s="71"/>
      <c r="I15" s="62"/>
      <c r="J15" s="67"/>
      <c r="K15" s="66" t="s">
        <v>24</v>
      </c>
      <c r="L15" s="100" t="s">
        <v>1</v>
      </c>
      <c r="M15" s="65" t="s">
        <v>23</v>
      </c>
      <c r="Q15" s="47"/>
    </row>
    <row r="16" spans="1:17" x14ac:dyDescent="0.2">
      <c r="A16" s="54">
        <f>ROW()</f>
        <v>16</v>
      </c>
      <c r="B16" s="53">
        <f t="shared" si="2"/>
        <v>66.625</v>
      </c>
      <c r="C16" s="56">
        <f t="shared" si="0"/>
        <v>0.18563111628400161</v>
      </c>
      <c r="D16" s="55">
        <f t="shared" si="1"/>
        <v>0.45534751641063653</v>
      </c>
      <c r="F16" s="69" t="s">
        <v>37</v>
      </c>
      <c r="G16" s="70">
        <f>-L10/L11</f>
        <v>67.756336093671848</v>
      </c>
      <c r="H16" s="62" t="str">
        <f ca="1">_xlfn.FORMULATEXT(G16)</f>
        <v>=-L10/L11</v>
      </c>
      <c r="I16" s="62"/>
      <c r="J16" s="67"/>
      <c r="K16" s="66" t="s">
        <v>25</v>
      </c>
      <c r="L16" s="101" t="s">
        <v>0</v>
      </c>
      <c r="M16" s="65" t="s">
        <v>54</v>
      </c>
      <c r="Q16" s="47"/>
    </row>
    <row r="17" spans="1:16" ht="13.5" thickBot="1" x14ac:dyDescent="0.25">
      <c r="A17" s="54">
        <f>ROW()</f>
        <v>17</v>
      </c>
      <c r="B17" s="53">
        <f t="shared" si="2"/>
        <v>66.84375</v>
      </c>
      <c r="C17" s="56">
        <f t="shared" si="0"/>
        <v>0.23276807573906536</v>
      </c>
      <c r="D17" s="55">
        <f t="shared" si="1"/>
        <v>0.5266792301236608</v>
      </c>
      <c r="F17" s="69" t="s">
        <v>38</v>
      </c>
      <c r="G17" s="68">
        <f>(-L10-L12)/L11</f>
        <v>66.762021856928513</v>
      </c>
      <c r="H17" s="62" t="str">
        <f ca="1">_xlfn.FORMULATEXT(G17)</f>
        <v>=(-L10-L12)/L11</v>
      </c>
      <c r="J17" s="67"/>
      <c r="K17" s="66" t="s">
        <v>26</v>
      </c>
      <c r="L17" s="102" t="s">
        <v>21</v>
      </c>
      <c r="M17" s="65" t="s">
        <v>57</v>
      </c>
      <c r="O17" s="58"/>
      <c r="P17" s="58"/>
    </row>
    <row r="18" spans="1:16" ht="13.5" thickBot="1" x14ac:dyDescent="0.25">
      <c r="A18" s="54">
        <f>ROW()</f>
        <v>18</v>
      </c>
      <c r="B18" s="53">
        <f t="shared" si="2"/>
        <v>67.0625</v>
      </c>
      <c r="C18" s="56">
        <f t="shared" si="0"/>
        <v>0.28764667239891512</v>
      </c>
      <c r="D18" s="55">
        <f t="shared" si="1"/>
        <v>0.59693822446956768</v>
      </c>
      <c r="F18" s="64" t="s">
        <v>40</v>
      </c>
      <c r="G18" s="63">
        <f>L11/4</f>
        <v>0.32674905075225935</v>
      </c>
      <c r="H18" s="62" t="str">
        <f ca="1">_xlfn.FORMULATEXT(G18)</f>
        <v>=L11/4</v>
      </c>
      <c r="J18" s="61"/>
      <c r="K18" s="60"/>
      <c r="L18" s="60"/>
      <c r="M18" s="59"/>
      <c r="O18" s="58"/>
      <c r="P18" s="58"/>
    </row>
    <row r="19" spans="1:16" x14ac:dyDescent="0.2">
      <c r="A19" s="54">
        <f>ROW()</f>
        <v>19</v>
      </c>
      <c r="B19" s="53">
        <f t="shared" si="2"/>
        <v>67.28125</v>
      </c>
      <c r="C19" s="56">
        <f t="shared" si="0"/>
        <v>0.34956866632521344</v>
      </c>
      <c r="D19" s="55">
        <f t="shared" si="1"/>
        <v>0.66343268297430291</v>
      </c>
      <c r="O19" s="58"/>
      <c r="P19" s="58"/>
    </row>
    <row r="20" spans="1:16" x14ac:dyDescent="0.2">
      <c r="A20" s="54">
        <f>ROW()</f>
        <v>20</v>
      </c>
      <c r="B20" s="53">
        <f t="shared" si="2"/>
        <v>67.5</v>
      </c>
      <c r="C20" s="56">
        <f t="shared" si="0"/>
        <v>0.41701717915749353</v>
      </c>
      <c r="D20" s="55">
        <f t="shared" si="1"/>
        <v>0.72402879455404034</v>
      </c>
      <c r="O20" s="58"/>
      <c r="P20" s="58"/>
    </row>
    <row r="21" spans="1:16" x14ac:dyDescent="0.2">
      <c r="A21" s="54">
        <f>ROW()</f>
        <v>21</v>
      </c>
      <c r="B21" s="53">
        <f t="shared" si="2"/>
        <v>67.71875</v>
      </c>
      <c r="C21" s="56">
        <f t="shared" si="0"/>
        <v>0.48772124878405049</v>
      </c>
      <c r="D21" s="55">
        <f t="shared" si="1"/>
        <v>0.77737602669383654</v>
      </c>
      <c r="O21" s="58"/>
      <c r="P21" s="58"/>
    </row>
    <row r="22" spans="1:16" x14ac:dyDescent="0.2">
      <c r="A22" s="54">
        <f>ROW()</f>
        <v>22</v>
      </c>
      <c r="B22" s="53">
        <f t="shared" si="2"/>
        <v>67.9375</v>
      </c>
      <c r="C22" s="56">
        <f t="shared" si="0"/>
        <v>0.55892011152241194</v>
      </c>
      <c r="D22" s="55">
        <f t="shared" si="1"/>
        <v>0.82293283590400967</v>
      </c>
      <c r="F22" s="48"/>
      <c r="G22" s="48"/>
      <c r="O22" s="58"/>
      <c r="P22" s="58"/>
    </row>
    <row r="23" spans="1:16" x14ac:dyDescent="0.2">
      <c r="A23" s="54">
        <f>ROW()</f>
        <v>23</v>
      </c>
      <c r="B23" s="53">
        <f t="shared" si="2"/>
        <v>68.15625</v>
      </c>
      <c r="C23" s="56">
        <f t="shared" si="0"/>
        <v>0.62777561811944305</v>
      </c>
      <c r="D23" s="55">
        <f t="shared" si="1"/>
        <v>0.86083599674043021</v>
      </c>
      <c r="F23" s="48"/>
      <c r="G23" s="48"/>
      <c r="O23" s="58"/>
      <c r="P23" s="58"/>
    </row>
    <row r="24" spans="1:16" x14ac:dyDescent="0.2">
      <c r="A24" s="54">
        <f>ROW()</f>
        <v>24</v>
      </c>
      <c r="B24" s="53">
        <f t="shared" si="2"/>
        <v>68.375</v>
      </c>
      <c r="C24" s="56">
        <f t="shared" si="0"/>
        <v>0.69180925397347959</v>
      </c>
      <c r="D24" s="55">
        <f t="shared" si="1"/>
        <v>0.89169340492426385</v>
      </c>
      <c r="F24" s="48"/>
      <c r="G24" s="48"/>
      <c r="O24" s="58"/>
      <c r="P24" s="58"/>
    </row>
    <row r="25" spans="1:16" x14ac:dyDescent="0.2">
      <c r="A25" s="54">
        <f>ROW()</f>
        <v>25</v>
      </c>
      <c r="B25" s="53">
        <f t="shared" si="2"/>
        <v>68.59375</v>
      </c>
      <c r="C25" s="56">
        <f t="shared" si="0"/>
        <v>0.74922755144798669</v>
      </c>
      <c r="D25" s="55">
        <f t="shared" si="1"/>
        <v>0.91637335828906707</v>
      </c>
      <c r="F25" s="48"/>
      <c r="G25" s="48"/>
      <c r="O25" s="58"/>
      <c r="P25" s="58"/>
    </row>
    <row r="26" spans="1:16" x14ac:dyDescent="0.2">
      <c r="A26" s="54">
        <f>ROW()</f>
        <v>26</v>
      </c>
      <c r="B26" s="53">
        <f t="shared" si="2"/>
        <v>68.8125</v>
      </c>
      <c r="C26" s="56">
        <f t="shared" si="0"/>
        <v>0.79905559002489768</v>
      </c>
      <c r="D26" s="55">
        <f t="shared" si="1"/>
        <v>0.93583415086751265</v>
      </c>
      <c r="F26" s="48"/>
      <c r="G26" s="48"/>
      <c r="O26" s="58"/>
      <c r="P26" s="58"/>
    </row>
    <row r="27" spans="1:16" x14ac:dyDescent="0.2">
      <c r="A27" s="54">
        <f>ROW()</f>
        <v>27</v>
      </c>
      <c r="B27" s="53">
        <f t="shared" si="2"/>
        <v>69.03125</v>
      </c>
      <c r="C27" s="56">
        <f t="shared" si="0"/>
        <v>0.84108291190890461</v>
      </c>
      <c r="D27" s="55">
        <f t="shared" si="1"/>
        <v>0.9510083313374923</v>
      </c>
      <c r="F27" s="48"/>
      <c r="G27" s="48"/>
      <c r="O27" s="58"/>
      <c r="P27" s="58"/>
    </row>
    <row r="28" spans="1:16" x14ac:dyDescent="0.2">
      <c r="A28" s="54">
        <f>ROW()</f>
        <v>28</v>
      </c>
      <c r="B28" s="53">
        <f t="shared" si="2"/>
        <v>69.25</v>
      </c>
      <c r="C28" s="56">
        <f t="shared" si="0"/>
        <v>0.8756877524027824</v>
      </c>
      <c r="D28" s="55">
        <f t="shared" si="1"/>
        <v>0.96273694955244438</v>
      </c>
      <c r="F28" s="48"/>
      <c r="G28" s="48"/>
      <c r="O28" s="49"/>
      <c r="P28" s="49"/>
    </row>
    <row r="29" spans="1:16" x14ac:dyDescent="0.2">
      <c r="A29" s="54">
        <f>ROW()</f>
        <v>29</v>
      </c>
      <c r="B29" s="53">
        <f t="shared" si="2"/>
        <v>69.46875</v>
      </c>
      <c r="C29" s="56">
        <f t="shared" si="0"/>
        <v>0.90362071995421822</v>
      </c>
      <c r="D29" s="55">
        <f t="shared" si="1"/>
        <v>0.97174116719097292</v>
      </c>
      <c r="F29" s="48"/>
      <c r="G29" s="48"/>
      <c r="O29" s="49"/>
      <c r="P29" s="49"/>
    </row>
    <row r="30" spans="1:16" x14ac:dyDescent="0.2">
      <c r="A30" s="54">
        <f>ROW()</f>
        <v>30</v>
      </c>
      <c r="B30" s="53">
        <f t="shared" si="2"/>
        <v>69.6875</v>
      </c>
      <c r="C30" s="56">
        <f t="shared" si="0"/>
        <v>0.92580891703350954</v>
      </c>
      <c r="D30" s="55">
        <f t="shared" si="1"/>
        <v>0.97861793511755546</v>
      </c>
      <c r="F30" s="48"/>
      <c r="G30" s="48"/>
      <c r="O30" s="49"/>
      <c r="P30" s="49"/>
    </row>
    <row r="31" spans="1:16" x14ac:dyDescent="0.2">
      <c r="A31" s="54">
        <f>ROW()</f>
        <v>31</v>
      </c>
      <c r="B31" s="53">
        <f t="shared" si="2"/>
        <v>69.90625</v>
      </c>
      <c r="C31" s="56">
        <f t="shared" si="0"/>
        <v>0.94321003293620687</v>
      </c>
      <c r="D31" s="55">
        <f t="shared" si="1"/>
        <v>0.9838490600909009</v>
      </c>
      <c r="F31" s="48"/>
      <c r="G31" s="48"/>
      <c r="O31" s="49"/>
      <c r="P31" s="49"/>
    </row>
    <row r="32" spans="1:16" x14ac:dyDescent="0.2">
      <c r="A32" s="54">
        <f>ROW()</f>
        <v>32</v>
      </c>
      <c r="B32" s="53">
        <f t="shared" si="2"/>
        <v>70.125</v>
      </c>
      <c r="C32" s="56">
        <f t="shared" si="0"/>
        <v>0.95672060448008656</v>
      </c>
      <c r="D32" s="55">
        <f t="shared" si="1"/>
        <v>0.9878163229553597</v>
      </c>
      <c r="F32" s="48"/>
      <c r="G32" s="48"/>
      <c r="O32" s="49"/>
      <c r="P32" s="49"/>
    </row>
    <row r="33" spans="1:17" x14ac:dyDescent="0.2">
      <c r="A33" s="54">
        <f>ROW()</f>
        <v>33</v>
      </c>
      <c r="B33" s="53">
        <f t="shared" si="2"/>
        <v>70.34375</v>
      </c>
      <c r="C33" s="56">
        <f t="shared" si="0"/>
        <v>0.967128970512519</v>
      </c>
      <c r="D33" s="55">
        <f t="shared" si="1"/>
        <v>0.99081817526030125</v>
      </c>
      <c r="F33" s="48"/>
      <c r="G33" s="48"/>
      <c r="O33" s="49"/>
      <c r="P33" s="49"/>
    </row>
    <row r="34" spans="1:17" x14ac:dyDescent="0.2">
      <c r="A34" s="54">
        <f>ROW()</f>
        <v>34</v>
      </c>
      <c r="B34" s="53">
        <f t="shared" si="2"/>
        <v>70.5625</v>
      </c>
      <c r="C34" s="56">
        <f t="shared" si="0"/>
        <v>0.97509935278976789</v>
      </c>
      <c r="D34" s="55">
        <f t="shared" si="1"/>
        <v>0.9930855988485805</v>
      </c>
      <c r="F34" s="48"/>
      <c r="G34" s="48"/>
      <c r="I34" s="57" t="s">
        <v>30</v>
      </c>
      <c r="O34" s="49"/>
      <c r="P34" s="49"/>
    </row>
    <row r="35" spans="1:17" x14ac:dyDescent="0.2">
      <c r="A35" s="54">
        <f>ROW()</f>
        <v>35</v>
      </c>
      <c r="B35" s="53">
        <f t="shared" si="2"/>
        <v>70.78125</v>
      </c>
      <c r="C35" s="56">
        <f t="shared" si="0"/>
        <v>0.98117474012829298</v>
      </c>
      <c r="D35" s="55">
        <f t="shared" si="1"/>
        <v>0.99479602998286165</v>
      </c>
      <c r="F35" s="48"/>
      <c r="G35" s="48"/>
      <c r="O35" s="49"/>
      <c r="P35" s="49"/>
    </row>
    <row r="36" spans="1:17" x14ac:dyDescent="0.2">
      <c r="A36" s="54">
        <f>ROW()</f>
        <v>36</v>
      </c>
      <c r="B36" s="53">
        <f t="shared" si="2"/>
        <v>71</v>
      </c>
      <c r="C36" s="52">
        <f t="shared" si="0"/>
        <v>0.98578942567626193</v>
      </c>
      <c r="D36" s="51">
        <f t="shared" si="1"/>
        <v>0.99608501589333298</v>
      </c>
      <c r="E36" s="50" t="str">
        <f ca="1">_xlfn.FORMULATEXT(D4)</f>
        <v>=1/(1+EXP(-L$10-L$11*B4-L$12*D$2))</v>
      </c>
      <c r="F36" s="48"/>
      <c r="G36" s="48"/>
      <c r="O36" s="49"/>
      <c r="P36" s="49"/>
    </row>
    <row r="37" spans="1:17" x14ac:dyDescent="0.2">
      <c r="A37" s="47"/>
      <c r="F37" s="48"/>
      <c r="G37" s="48"/>
    </row>
    <row r="38" spans="1:17" x14ac:dyDescent="0.2">
      <c r="A38" s="47"/>
      <c r="F38" s="48"/>
      <c r="G38" s="48"/>
    </row>
    <row r="39" spans="1:17" x14ac:dyDescent="0.2">
      <c r="A39" s="47"/>
      <c r="F39" s="48"/>
      <c r="G39" s="48"/>
      <c r="Q39" s="47"/>
    </row>
    <row r="40" spans="1:17" x14ac:dyDescent="0.2">
      <c r="A40" s="47"/>
      <c r="F40" s="48"/>
      <c r="G40" s="48"/>
      <c r="Q40" s="47"/>
    </row>
    <row r="41" spans="1:17" x14ac:dyDescent="0.2">
      <c r="A41" s="47"/>
      <c r="F41" s="48"/>
      <c r="G41" s="48"/>
      <c r="Q41" s="47"/>
    </row>
    <row r="42" spans="1:17" x14ac:dyDescent="0.2">
      <c r="A42" s="47"/>
      <c r="F42" s="48"/>
      <c r="G42" s="48"/>
      <c r="Q42" s="47"/>
    </row>
    <row r="43" spans="1:17" x14ac:dyDescent="0.2">
      <c r="F43" s="48"/>
      <c r="G43" s="48"/>
      <c r="Q43" s="47"/>
    </row>
    <row r="44" spans="1:17" x14ac:dyDescent="0.2">
      <c r="F44" s="48"/>
      <c r="G44" s="48"/>
      <c r="Q44" s="47"/>
    </row>
    <row r="45" spans="1:17" x14ac:dyDescent="0.2">
      <c r="F45" s="48"/>
      <c r="G45" s="48"/>
      <c r="Q45" s="47"/>
    </row>
    <row r="46" spans="1:17" x14ac:dyDescent="0.2">
      <c r="F46" s="48"/>
      <c r="G46" s="48"/>
      <c r="Q46" s="47"/>
    </row>
    <row r="47" spans="1:17" x14ac:dyDescent="0.2">
      <c r="F47" s="48"/>
      <c r="G47" s="48"/>
      <c r="Q47" s="47"/>
    </row>
    <row r="48" spans="1:17" x14ac:dyDescent="0.2">
      <c r="F48" s="48"/>
      <c r="G48" s="48"/>
      <c r="Q48" s="47"/>
    </row>
    <row r="49" spans="6:17" x14ac:dyDescent="0.2">
      <c r="F49" s="48"/>
      <c r="G49" s="48"/>
      <c r="Q49" s="47"/>
    </row>
    <row r="50" spans="6:17" x14ac:dyDescent="0.2">
      <c r="F50" s="48"/>
      <c r="G50" s="48"/>
      <c r="H50" s="47"/>
      <c r="Q50" s="47"/>
    </row>
    <row r="51" spans="6:17" x14ac:dyDescent="0.2">
      <c r="F51" s="48"/>
      <c r="G51" s="48"/>
      <c r="H51" s="47"/>
      <c r="Q51" s="47"/>
    </row>
    <row r="52" spans="6:17" x14ac:dyDescent="0.2">
      <c r="F52" s="48"/>
      <c r="G52" s="48"/>
      <c r="H52" s="47"/>
      <c r="Q52" s="47"/>
    </row>
    <row r="53" spans="6:17" x14ac:dyDescent="0.2">
      <c r="F53" s="48"/>
      <c r="G53" s="48"/>
      <c r="H53" s="47"/>
      <c r="Q53" s="47"/>
    </row>
    <row r="54" spans="6:17" x14ac:dyDescent="0.2">
      <c r="F54" s="48"/>
      <c r="G54" s="48"/>
      <c r="H54" s="47"/>
      <c r="Q54" s="47"/>
    </row>
    <row r="55" spans="6:17" x14ac:dyDescent="0.2">
      <c r="F55" s="48"/>
      <c r="G55" s="48"/>
      <c r="H55" s="47"/>
      <c r="Q55" s="47"/>
    </row>
    <row r="56" spans="6:17" x14ac:dyDescent="0.2">
      <c r="F56" s="48"/>
      <c r="G56" s="48"/>
      <c r="Q56" s="47"/>
    </row>
    <row r="57" spans="6:17" x14ac:dyDescent="0.2">
      <c r="F57" s="48"/>
      <c r="G57" s="48"/>
      <c r="Q57" s="47"/>
    </row>
    <row r="58" spans="6:17" x14ac:dyDescent="0.2">
      <c r="F58" s="48"/>
      <c r="G58" s="48"/>
      <c r="Q58" s="47"/>
    </row>
    <row r="59" spans="6:17" x14ac:dyDescent="0.2">
      <c r="F59" s="48"/>
      <c r="G59" s="48"/>
      <c r="Q59" s="47"/>
    </row>
    <row r="60" spans="6:17" x14ac:dyDescent="0.2">
      <c r="F60" s="48"/>
      <c r="G60" s="48"/>
      <c r="Q60" s="47"/>
    </row>
    <row r="61" spans="6:17" x14ac:dyDescent="0.2">
      <c r="F61" s="48"/>
      <c r="G61" s="48"/>
      <c r="Q61" s="47"/>
    </row>
    <row r="62" spans="6:17" x14ac:dyDescent="0.2">
      <c r="F62" s="48"/>
      <c r="G62" s="48"/>
      <c r="Q62" s="47"/>
    </row>
    <row r="63" spans="6:17" x14ac:dyDescent="0.2">
      <c r="F63" s="48"/>
      <c r="G63" s="48"/>
      <c r="Q63" s="47"/>
    </row>
    <row r="64" spans="6:17" x14ac:dyDescent="0.2">
      <c r="F64" s="48"/>
      <c r="G64" s="48"/>
      <c r="Q64" s="47"/>
    </row>
    <row r="65" spans="6:17" x14ac:dyDescent="0.2">
      <c r="F65" s="48"/>
      <c r="G65" s="48"/>
      <c r="Q65" s="47"/>
    </row>
    <row r="66" spans="6:17" x14ac:dyDescent="0.2">
      <c r="F66" s="48"/>
      <c r="G66" s="48"/>
      <c r="Q66" s="47"/>
    </row>
    <row r="67" spans="6:17" x14ac:dyDescent="0.2">
      <c r="F67" s="48"/>
      <c r="G67" s="48"/>
      <c r="Q67" s="47"/>
    </row>
    <row r="68" spans="6:17" x14ac:dyDescent="0.2">
      <c r="F68" s="48"/>
      <c r="G68" s="48"/>
      <c r="Q68" s="47"/>
    </row>
    <row r="69" spans="6:17" x14ac:dyDescent="0.2">
      <c r="F69" s="48"/>
      <c r="G69" s="48"/>
      <c r="Q69" s="47"/>
    </row>
    <row r="70" spans="6:17" x14ac:dyDescent="0.2">
      <c r="F70" s="48"/>
      <c r="G70" s="48"/>
      <c r="Q70" s="47"/>
    </row>
    <row r="71" spans="6:17" x14ac:dyDescent="0.2">
      <c r="F71" s="48"/>
      <c r="G71" s="48"/>
    </row>
    <row r="72" spans="6:17" x14ac:dyDescent="0.2">
      <c r="F72" s="48"/>
      <c r="G72" s="48"/>
    </row>
    <row r="73" spans="6:17" x14ac:dyDescent="0.2">
      <c r="F73" s="48"/>
      <c r="G73" s="48"/>
    </row>
    <row r="74" spans="6:17" x14ac:dyDescent="0.2">
      <c r="F74" s="48"/>
      <c r="G74" s="48"/>
    </row>
    <row r="75" spans="6:17" x14ac:dyDescent="0.2">
      <c r="F75" s="48"/>
      <c r="G75" s="48"/>
    </row>
    <row r="76" spans="6:17" x14ac:dyDescent="0.2">
      <c r="F76" s="48"/>
      <c r="G76" s="48"/>
    </row>
    <row r="77" spans="6:17" x14ac:dyDescent="0.2">
      <c r="F77" s="48"/>
      <c r="G77" s="48"/>
    </row>
    <row r="78" spans="6:17" x14ac:dyDescent="0.2">
      <c r="F78" s="48"/>
      <c r="G78" s="48"/>
    </row>
    <row r="79" spans="6:17" x14ac:dyDescent="0.2">
      <c r="F79" s="48"/>
      <c r="G79" s="48"/>
    </row>
    <row r="80" spans="6:17" x14ac:dyDescent="0.2">
      <c r="F80" s="48"/>
      <c r="G80" s="48"/>
    </row>
    <row r="81" spans="6:7" x14ac:dyDescent="0.2">
      <c r="F81" s="48"/>
      <c r="G81" s="48"/>
    </row>
    <row r="82" spans="6:7" x14ac:dyDescent="0.2">
      <c r="F82" s="48"/>
      <c r="G82" s="48"/>
    </row>
    <row r="83" spans="6:7" x14ac:dyDescent="0.2">
      <c r="F83" s="48"/>
      <c r="G83" s="48"/>
    </row>
    <row r="84" spans="6:7" x14ac:dyDescent="0.2">
      <c r="F84" s="48"/>
      <c r="G84" s="48"/>
    </row>
    <row r="85" spans="6:7" x14ac:dyDescent="0.2">
      <c r="F85" s="48"/>
      <c r="G85" s="48"/>
    </row>
    <row r="86" spans="6:7" x14ac:dyDescent="0.2">
      <c r="F86" s="48"/>
      <c r="G86" s="48"/>
    </row>
    <row r="87" spans="6:7" x14ac:dyDescent="0.2">
      <c r="F87" s="48"/>
      <c r="G87" s="48"/>
    </row>
    <row r="88" spans="6:7" x14ac:dyDescent="0.2">
      <c r="F88" s="48"/>
      <c r="G88" s="48"/>
    </row>
    <row r="89" spans="6:7" x14ac:dyDescent="0.2">
      <c r="F89" s="48"/>
      <c r="G89" s="48"/>
    </row>
    <row r="90" spans="6:7" x14ac:dyDescent="0.2">
      <c r="F90" s="48"/>
      <c r="G90" s="48"/>
    </row>
    <row r="91" spans="6:7" x14ac:dyDescent="0.2">
      <c r="F91" s="48"/>
      <c r="G91" s="48"/>
    </row>
    <row r="92" spans="6:7" x14ac:dyDescent="0.2">
      <c r="F92" s="48"/>
      <c r="G92" s="48"/>
    </row>
    <row r="93" spans="6:7" x14ac:dyDescent="0.2">
      <c r="F93" s="48"/>
      <c r="G93" s="48"/>
    </row>
    <row r="94" spans="6:7" x14ac:dyDescent="0.2">
      <c r="F94" s="48"/>
      <c r="G94" s="48"/>
    </row>
    <row r="95" spans="6:7" x14ac:dyDescent="0.2">
      <c r="F95" s="48"/>
      <c r="G95" s="48"/>
    </row>
    <row r="96" spans="6:7" x14ac:dyDescent="0.2">
      <c r="F96" s="48"/>
      <c r="G96" s="48"/>
    </row>
    <row r="97" spans="6:7" x14ac:dyDescent="0.2">
      <c r="F97" s="48"/>
      <c r="G97" s="48"/>
    </row>
    <row r="98" spans="6:7" x14ac:dyDescent="0.2">
      <c r="F98" s="48"/>
      <c r="G98" s="48"/>
    </row>
  </sheetData>
  <sheetProtection sheet="1" objects="1" scenarios="1"/>
  <pageMargins left="0.75" right="0.75" top="1" bottom="1" header="0.5" footer="0.5"/>
  <pageSetup orientation="landscape" r:id="rId1"/>
  <headerFooter alignWithMargins="0">
    <oddHeader>&amp;LXL4F-Demo    &amp;CP(Male) using a Logistic Model:
Given Coefficients for Two Predictors: Height and Smoking Status&amp;RV0B</oddHeader>
    <oddFooter>&amp;L&amp;F&amp;C&amp;A&amp;RSchield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2" sqref="E4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1C</vt:lpstr>
      <vt:lpstr>2CB</vt:lpstr>
      <vt:lpstr>2C</vt:lpstr>
    </vt:vector>
  </TitlesOfParts>
  <Company>Plymouth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W. Hayden</dc:creator>
  <cp:lastModifiedBy>Milo Schield</cp:lastModifiedBy>
  <cp:lastPrinted>2017-02-26T10:47:15Z</cp:lastPrinted>
  <dcterms:created xsi:type="dcterms:W3CDTF">2007-07-30T21:25:35Z</dcterms:created>
  <dcterms:modified xsi:type="dcterms:W3CDTF">2019-04-12T02:42:13Z</dcterms:modified>
</cp:coreProperties>
</file>